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6605" windowHeight="64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<sst xmlns="http://schemas.openxmlformats.org/spreadsheetml/2006/main" count="34" uniqueCount="29">
  <si>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http://answers.yahoo.com/question/index?qid=20091105151934AAoVsgF</t>
  </si>
  <si>
    <t>http://www.gs1us.org/resources/tools/check-digit-calculator</t>
  </si>
  <si>
    <t>Description</t>
  </si>
  <si>
    <t>Pack/Size</t>
  </si>
  <si>
    <t>Product UPC</t>
  </si>
  <si>
    <t>Case UPC</t>
  </si>
  <si>
    <t>Sugg.</t>
  </si>
  <si>
    <t>Gross %</t>
  </si>
  <si>
    <t>http://www.upccode.net/upc-guide/shipping_container_code.html</t>
  </si>
  <si>
    <t>Flavour</t>
  </si>
  <si>
    <t>Product UPC with no spaces</t>
  </si>
  <si>
    <t xml:space="preserve">Case Cost </t>
  </si>
  <si>
    <t xml:space="preserve">Unit Cost </t>
  </si>
  <si>
    <t>Converting to Case UPC</t>
  </si>
  <si>
    <t>Enter the "Converting to Case UPC" number in the "GTIN-14" box then hit "calculate" button</t>
  </si>
  <si>
    <t>12/250ml</t>
  </si>
  <si>
    <t>References</t>
  </si>
  <si>
    <t>Click this link to go to the check digit calculator page at GS1.</t>
  </si>
  <si>
    <t>http://www.gtin.info/itf-14-barcodes/</t>
  </si>
  <si>
    <t>Flavour 1</t>
  </si>
  <si>
    <t>Flavour 2</t>
  </si>
  <si>
    <t>Flavour 3</t>
  </si>
  <si>
    <t>Flavour 4</t>
  </si>
  <si>
    <t>0 12345 67860 1</t>
  </si>
  <si>
    <t>0 12345 67870 5</t>
  </si>
  <si>
    <t>0 12345 67880 3</t>
  </si>
  <si>
    <t>0 12345 67890 7</t>
  </si>
  <si>
    <t>Look up</t>
  </si>
  <si>
    <t xml:space="preserve">         - great resource about barcodes for cases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</si>
</sst>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44" fontId="40" fillId="0" borderId="10" xfId="44" applyFont="1" applyBorder="1" applyAlignment="1">
      <alignment/>
    </xf>
    <xf numFmtId="44" fontId="40" fillId="0" borderId="10" xfId="44" applyFont="1" applyBorder="1" applyAlignment="1">
      <alignment/>
    </xf>
    <xf numFmtId="44" fontId="40" fillId="0" borderId="10" xfId="44" applyFont="1" applyBorder="1" applyAlignment="1">
      <alignment horizontal="center"/>
    </xf>
    <xf numFmtId="164" fontId="40" fillId="0" borderId="10" xfId="59" applyNumberFormat="1" applyFont="1" applyBorder="1" applyAlignment="1">
      <alignment horizontal="center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2" fillId="0" borderId="0" xfId="53" applyAlignment="1" applyProtection="1">
      <alignment horizontal="left"/>
      <protection/>
    </xf>
    <xf numFmtId="0" fontId="32" fillId="0" borderId="0" xfId="53" applyAlignment="1" applyProtection="1">
      <alignment/>
      <protection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swers.yahoo.com/question/index?qid=20091105151934AAoVsgF" TargetMode="External" /><Relationship Id="rId2" Type="http://schemas.openxmlformats.org/officeDocument/2006/relationships/hyperlink" Target="http://www.gs1us.org/resources/tools/check-digit-calculator" TargetMode="External" /><Relationship Id="rId3" Type="http://schemas.openxmlformats.org/officeDocument/2006/relationships/hyperlink" Target="http://www.upccode.net/upc-guide/shipping_container_code.html" TargetMode="External" /><Relationship Id="rId4" Type="http://schemas.openxmlformats.org/officeDocument/2006/relationships/hyperlink" Target="http://www.gtin.info/itf-14-barcod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21"/>
  <sheetViews>
    <sheetView tabSelected="1" zoomScalePageLayoutView="0" workbookViewId="0" topLeftCell="A3">
      <selection activeCell="F19" sqref="F19"/>
    </sheetView>
  </sheetViews>
  <sheetFormatPr defaultColWidth="9.140625" defaultRowHeight="15"/>
  <cols>
    <col min="1" max="1" width="14.8515625" style="0" customWidth="1"/>
    <col min="2" max="2" width="15.8515625" style="10" customWidth="1"/>
    <col min="3" max="3" width="12.421875" style="10" customWidth="1"/>
    <col min="4" max="4" width="14.7109375" style="10" customWidth="1"/>
    <col min="5" max="5" width="6.421875" style="10" customWidth="1"/>
    <col min="6" max="6" width="18.28125" style="10" customWidth="1"/>
    <col min="7" max="7" width="8.7109375" style="10" customWidth="1"/>
    <col min="9" max="9" width="13.7109375" style="0" customWidth="1"/>
    <col min="11" max="11" width="14.421875" style="0" customWidth="1"/>
    <col min="12" max="12" width="15.7109375" style="0" customWidth="1"/>
  </cols>
  <sheetData>
    <row r="5" spans="1:17" ht="45">
      <c r="A5" s="14" t="s">
        <v>9</v>
      </c>
      <c r="B5" s="15" t="s">
        <v>4</v>
      </c>
      <c r="C5" s="16" t="s">
        <v>10</v>
      </c>
      <c r="D5" s="16" t="s">
        <v>13</v>
      </c>
      <c r="E5" s="15" t="s">
        <v>27</v>
      </c>
      <c r="F5" s="16" t="s">
        <v>5</v>
      </c>
      <c r="I5" s="8" t="s">
        <v>2</v>
      </c>
      <c r="J5" s="9" t="s">
        <v>3</v>
      </c>
      <c r="K5" s="9" t="s">
        <v>4</v>
      </c>
      <c r="L5" s="9" t="s">
        <v>5</v>
      </c>
      <c r="M5" s="9" t="s">
        <v>11</v>
      </c>
      <c r="N5" s="9" t="s">
        <v>12</v>
      </c>
      <c r="O5" s="9" t="s">
        <v>6</v>
      </c>
      <c r="P5" s="9" t="s">
        <v>7</v>
      </c>
      <c r="Q5" s="1"/>
    </row>
    <row r="6" spans="1:16" ht="15">
      <c r="A6" s="17" t="s">
        <v>19</v>
      </c>
      <c r="B6" s="18" t="s">
        <v>23</v>
      </c>
      <c r="C6" s="19" t="str">
        <f>+MID(B6,1,1)&amp;MID(B6,3,5)&amp;MID(B6,9,5)</f>
        <v>01234567860</v>
      </c>
      <c r="D6" s="19" t="str">
        <f>+"10"&amp;C6</f>
        <v>1001234567860</v>
      </c>
      <c r="E6" s="18">
        <v>7</v>
      </c>
      <c r="F6" s="19" t="str">
        <f>+MID(D6,1,1)&amp;" "&amp;MID(D6,2,2)&amp;" "&amp;MID(D6,4,5)&amp;" "&amp;MID(D6,9,5)&amp;" "&amp;E6</f>
        <v>1 00 12345 67860 7</v>
      </c>
      <c r="I6" s="2" t="str">
        <f>+A6</f>
        <v>Flavour 1</v>
      </c>
      <c r="J6" s="3" t="s">
        <v>15</v>
      </c>
      <c r="K6" s="3" t="str">
        <f>+B6</f>
        <v>0 12345 67860 1</v>
      </c>
      <c r="L6" s="3" t="str">
        <f>+F6</f>
        <v>1 00 12345 67860 7</v>
      </c>
      <c r="M6" s="4">
        <v>39.56</v>
      </c>
      <c r="N6" s="5">
        <f>+M6/12</f>
        <v>3.296666666666667</v>
      </c>
      <c r="O6" s="6">
        <v>4.99</v>
      </c>
      <c r="P6" s="7">
        <f>+(O6-N6)/O6</f>
        <v>0.3393453573814295</v>
      </c>
    </row>
    <row r="7" spans="1:16" ht="15">
      <c r="A7" s="17" t="s">
        <v>20</v>
      </c>
      <c r="B7" s="18" t="s">
        <v>24</v>
      </c>
      <c r="C7" s="19" t="str">
        <f>+MID(B7,1,1)&amp;MID(B7,3,5)&amp;MID(B7,9,5)</f>
        <v>01234567870</v>
      </c>
      <c r="D7" s="19" t="str">
        <f>+"10"&amp;C7</f>
        <v>1001234567870</v>
      </c>
      <c r="E7" s="18">
        <v>1</v>
      </c>
      <c r="F7" s="19" t="str">
        <f>+MID(D7,1,1)&amp;" "&amp;MID(D7,2,2)&amp;" "&amp;MID(D7,4,5)&amp;" "&amp;MID(D7,9,5)&amp;" "&amp;E7</f>
        <v>1 00 12345 67870 1</v>
      </c>
      <c r="I7" s="2" t="str">
        <f>+A7</f>
        <v>Flavour 2</v>
      </c>
      <c r="J7" s="3" t="s">
        <v>15</v>
      </c>
      <c r="K7" s="3" t="str">
        <f>+B7</f>
        <v>0 12345 67870 5</v>
      </c>
      <c r="L7" s="3" t="str">
        <f>+F7</f>
        <v>1 00 12345 67870 1</v>
      </c>
      <c r="M7" s="4">
        <v>39.17</v>
      </c>
      <c r="N7" s="5">
        <f>+M7/VALUE(MID(J7,1,FIND("/",J7)-1))</f>
        <v>3.2641666666666667</v>
      </c>
      <c r="O7" s="6">
        <f>+O6</f>
        <v>4.99</v>
      </c>
      <c r="P7" s="7">
        <f>+(O7-N7)/O7</f>
        <v>0.34585838343353376</v>
      </c>
    </row>
    <row r="8" spans="1:16" ht="15">
      <c r="A8" s="17" t="s">
        <v>21</v>
      </c>
      <c r="B8" s="18" t="s">
        <v>25</v>
      </c>
      <c r="C8" s="19" t="str">
        <f>+MID(B8,1,1)&amp;MID(B8,3,5)&amp;MID(B8,9,5)</f>
        <v>01234567880</v>
      </c>
      <c r="D8" s="19" t="str">
        <f>+"10"&amp;C8</f>
        <v>1001234567880</v>
      </c>
      <c r="E8" s="18">
        <v>0</v>
      </c>
      <c r="F8" s="19" t="str">
        <f>+MID(D8,1,1)&amp;" "&amp;MID(D8,2,2)&amp;" "&amp;MID(D8,4,5)&amp;" "&amp;MID(D8,9,5)&amp;" "&amp;E8</f>
        <v>1 00 12345 67880 0</v>
      </c>
      <c r="I8" s="2" t="str">
        <f>+A8</f>
        <v>Flavour 3</v>
      </c>
      <c r="J8" s="3" t="s">
        <v>15</v>
      </c>
      <c r="K8" s="3" t="str">
        <f>+B8</f>
        <v>0 12345 67880 3</v>
      </c>
      <c r="L8" s="3" t="str">
        <f>+F8</f>
        <v>1 00 12345 67880 0</v>
      </c>
      <c r="M8" s="4">
        <v>39.86</v>
      </c>
      <c r="N8" s="5">
        <f>+M8/VALUE(MID(J8,1,FIND("/",J8)-1))</f>
        <v>3.3216666666666668</v>
      </c>
      <c r="O8" s="6">
        <f>+O7</f>
        <v>4.99</v>
      </c>
      <c r="P8" s="7">
        <f>+(O8-N8)/O8</f>
        <v>0.33433533734134935</v>
      </c>
    </row>
    <row r="9" spans="1:16" ht="15">
      <c r="A9" s="17" t="s">
        <v>22</v>
      </c>
      <c r="B9" s="18" t="s">
        <v>26</v>
      </c>
      <c r="C9" s="19" t="str">
        <f>+MID(B9,1,1)&amp;MID(B9,3,5)&amp;MID(B9,9,5)</f>
        <v>01234567890</v>
      </c>
      <c r="D9" s="19" t="str">
        <f>+"10"&amp;C9</f>
        <v>1001234567890</v>
      </c>
      <c r="E9" s="18">
        <v>4</v>
      </c>
      <c r="F9" s="19" t="str">
        <f>+MID(D9,1,1)&amp;" "&amp;MID(D9,2,2)&amp;" "&amp;MID(D9,4,5)&amp;" "&amp;MID(D9,9,5)&amp;" "&amp;E9</f>
        <v>1 00 12345 67890 4</v>
      </c>
      <c r="I9" s="2" t="str">
        <f>+A9</f>
        <v>Flavour 4</v>
      </c>
      <c r="J9" s="3" t="s">
        <v>15</v>
      </c>
      <c r="K9" s="3" t="str">
        <f>+B9</f>
        <v>0 12345 67890 7</v>
      </c>
      <c r="L9" s="3" t="str">
        <f>+F9</f>
        <v>1 00 12345 67890 4</v>
      </c>
      <c r="M9" s="4">
        <v>39.55</v>
      </c>
      <c r="N9" s="5">
        <f>+M9/VALUE(MID(J9,1,FIND("/",J9)-1))</f>
        <v>3.295833333333333</v>
      </c>
      <c r="O9" s="6">
        <f>+O8</f>
        <v>4.99</v>
      </c>
      <c r="P9" s="7">
        <f>+(O9-N9)/O9</f>
        <v>0.3395123580494323</v>
      </c>
    </row>
    <row r="12" ht="15">
      <c r="A12" t="s">
        <v>17</v>
      </c>
    </row>
    <row r="13" spans="1:6" ht="15">
      <c r="A13" s="12" t="s">
        <v>1</v>
      </c>
      <c r="F13" s="11" t="s">
        <v>14</v>
      </c>
    </row>
    <row r="17" ht="15">
      <c r="A17" t="s">
        <v>16</v>
      </c>
    </row>
    <row r="18" ht="15">
      <c r="A18" s="12" t="s">
        <v>0</v>
      </c>
    </row>
    <row r="19" ht="15">
      <c r="A19" s="12" t="s">
        <v>8</v>
      </c>
    </row>
    <row r="21" spans="1:4" ht="15">
      <c r="A21" s="13" t="s">
        <v>18</v>
      </c>
      <c r="D21" s="10" t="s">
        <v>28</v>
      </c>
    </row>
  </sheetData>
  <sheetProtection/>
  <hyperlinks>
    <hyperlink ref="A18" r:id="rId1" display="http://answers.yahoo.com/question/index?qid=20091105151934AAoVsgF"/>
    <hyperlink ref="A13" r:id="rId2" display="http://www.gs1us.org/resources/tools/check-digit-calculator"/>
    <hyperlink ref="A19" r:id="rId3" display="http://www.upccode.net/upc-guide/shipping_container_code.html"/>
    <hyperlink ref="A21" r:id="rId4" display="http://www.gtin.info/itf-14-barcode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GTIN-14 bar coded utility</dc:title>
  <dc:subject/>
  <dc:creator>Jeff Fidyk</dc:creator>
  <cp:keywords/>
  <dc:description/>
  <cp:lastModifiedBy>aallen</cp:lastModifiedBy>
  <dcterms:created xsi:type="dcterms:W3CDTF">2012-10-31T15:24:51Z</dcterms:created>
  <dcterms:modified xsi:type="dcterms:W3CDTF">2016-12-20T16:16:21Z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