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Revenue DONE" sheetId="1" r:id="rId1"/>
    <sheet name="5 YEAR HISTORY DONE" sheetId="2" r:id="rId2"/>
    <sheet name="Exp Summary DONE" sheetId="3" r:id="rId3"/>
  </sheets>
  <definedNames>
    <definedName name="OLE_LINK2" localSheetId="2">'Exp Summary DONE'!$B$139</definedName>
    <definedName name="OLE_LINK3" localSheetId="2">'Exp Summary DONE'!$B$172</definedName>
    <definedName name="_xlnm.Print_Area" localSheetId="1">'5 YEAR HISTORY DONE'!$A$1:$L$30</definedName>
    <definedName name="_xlnm.Print_Area" localSheetId="2">'Exp Summary DONE'!$A$1:$M$106</definedName>
    <definedName name="_xlnm.Print_Area" localSheetId="0">'Revenue DONE'!$A$1:$I$37</definedName>
  </definedNames>
  <calcPr fullCalcOnLoad="1"/>
</workbook>
</file>

<file path=xl/sharedStrings.xml><?xml version="1.0" encoding="utf-8"?>
<sst xmlns="http://schemas.openxmlformats.org/spreadsheetml/2006/main" count="228" uniqueCount="130">
  <si>
    <t>Energy, Science and Technology</t>
  </si>
  <si>
    <t>Expenditure Summary</t>
  </si>
  <si>
    <t>$</t>
  </si>
  <si>
    <t>Appropriation</t>
  </si>
  <si>
    <t>Number</t>
  </si>
  <si>
    <t>FIVE YEAR HISTORY</t>
  </si>
  <si>
    <t>Five-Year Expenditure and Staffing Summary by Appropriation ($000s)</t>
  </si>
  <si>
    <t>2002-2003</t>
  </si>
  <si>
    <t>2003-2004</t>
  </si>
  <si>
    <t>FTE</t>
  </si>
  <si>
    <t>Administration and Finance</t>
  </si>
  <si>
    <t>Science, Innovation and Business Development</t>
  </si>
  <si>
    <t>Manitoba Health Research Council</t>
  </si>
  <si>
    <t>Amortization of Capital Assets</t>
  </si>
  <si>
    <t>TOTAL OPERATING</t>
  </si>
  <si>
    <t>Expenditures Related to Capital</t>
  </si>
  <si>
    <t>TOTAL</t>
  </si>
  <si>
    <t>Actual/*Adjusted Expenditures</t>
  </si>
  <si>
    <t>* - Adjusted figures reflect historical data on a comparable basis in those appropriations affected by reorganizations during the five years</t>
  </si>
  <si>
    <t>18-1</t>
  </si>
  <si>
    <t>Minister's Salary</t>
  </si>
  <si>
    <t>(b)</t>
  </si>
  <si>
    <t>Executive Support</t>
  </si>
  <si>
    <t>(c)</t>
  </si>
  <si>
    <t>Amortization Expense</t>
  </si>
  <si>
    <t>(a)</t>
  </si>
  <si>
    <t>(1) Salaries and Employee Benefits</t>
  </si>
  <si>
    <t xml:space="preserve">Explanation </t>
  </si>
  <si>
    <t xml:space="preserve">(2) Other </t>
  </si>
  <si>
    <t>Total 18-1</t>
  </si>
  <si>
    <t>18-2</t>
  </si>
  <si>
    <t>Total 18-2</t>
  </si>
  <si>
    <t>18-3</t>
  </si>
  <si>
    <t>(3) Manitoba Research and Innovation Fund</t>
  </si>
  <si>
    <t>(4) Manitoba Centres of Excellence Fund</t>
  </si>
  <si>
    <t>Industrial Technology Centre</t>
  </si>
  <si>
    <t>Total 18-3</t>
  </si>
  <si>
    <t>18-4</t>
  </si>
  <si>
    <t>(d)</t>
  </si>
  <si>
    <t>(e)</t>
  </si>
  <si>
    <t>18-5</t>
  </si>
  <si>
    <t>Amortization and Other Costs Related to Capital Assets</t>
  </si>
  <si>
    <t>Total 18-4</t>
  </si>
  <si>
    <t>Desktop Management Initiative</t>
  </si>
  <si>
    <t>(1) Government-wide Desktop Costs</t>
  </si>
  <si>
    <t>Enterprise System</t>
  </si>
  <si>
    <t>(1) Amortization</t>
  </si>
  <si>
    <t>Desktop Services</t>
  </si>
  <si>
    <t>Interest Expense</t>
  </si>
  <si>
    <t>Total 18-5</t>
  </si>
  <si>
    <t xml:space="preserve">   Estimate</t>
  </si>
  <si>
    <t xml:space="preserve">  $</t>
  </si>
  <si>
    <t xml:space="preserve">    Actual</t>
  </si>
  <si>
    <t xml:space="preserve">    $</t>
  </si>
  <si>
    <t xml:space="preserve">     Actual</t>
  </si>
  <si>
    <t xml:space="preserve">   $</t>
  </si>
  <si>
    <t xml:space="preserve">  Increase</t>
  </si>
  <si>
    <t xml:space="preserve">  (Decrease)</t>
  </si>
  <si>
    <t xml:space="preserve">Actual </t>
  </si>
  <si>
    <t>Actual</t>
  </si>
  <si>
    <t>Increase</t>
  </si>
  <si>
    <t>Estimate</t>
  </si>
  <si>
    <t>(Decrease)</t>
  </si>
  <si>
    <t>Variance</t>
  </si>
  <si>
    <t>Source</t>
  </si>
  <si>
    <t>Explanations:</t>
  </si>
  <si>
    <t>Sundry</t>
  </si>
  <si>
    <t>(2) Less: Recoverable from other appropriations</t>
  </si>
  <si>
    <t>(3) Less: Recoverable from other appropriations</t>
  </si>
  <si>
    <t>Legislative Building Information Systems</t>
  </si>
  <si>
    <t>Comparison to Previous Year</t>
  </si>
  <si>
    <t>MB Information and Communication Technologies</t>
  </si>
  <si>
    <t>(1) Amortization Expense-Transition</t>
  </si>
  <si>
    <t>2004-2005</t>
  </si>
  <si>
    <t>Revenue Summary by Source</t>
  </si>
  <si>
    <t>Manitoba Information &amp; Communication Technologies</t>
  </si>
  <si>
    <t>Manitoba Education, Research and Learning Networks</t>
  </si>
  <si>
    <t xml:space="preserve">    2005/06</t>
  </si>
  <si>
    <t>2005/06</t>
  </si>
  <si>
    <t>2005-2006</t>
  </si>
  <si>
    <t>for 2006-07 must work out Doug Smith $ and Fte and</t>
  </si>
  <si>
    <t>Randal Shymko and JoAnne VanSanten</t>
  </si>
  <si>
    <t>For 2006-07 AR</t>
  </si>
  <si>
    <t xml:space="preserve">Notes to self:  These numbers already had worked back  in 04-05 and back Metzler, Shcultz </t>
  </si>
  <si>
    <t xml:space="preserve">Comparison Actual to Estimate </t>
  </si>
  <si>
    <t>(2) Enterprise Software Licenses</t>
  </si>
  <si>
    <t>Science, Technology, Energy and Mines</t>
  </si>
  <si>
    <t>For Fiscal Year Ended March 31, 2007 (with comparative figures for the previous year)</t>
  </si>
  <si>
    <t>Energy, Climate Change and Green Strategy Initiatives</t>
  </si>
  <si>
    <t>Energy Development Initiatives</t>
  </si>
  <si>
    <t>Climate Change and Green Strategy Initiatives</t>
  </si>
  <si>
    <t>(3) Grant Assistance</t>
  </si>
  <si>
    <t>Green Manitoba Eco Solutions</t>
  </si>
  <si>
    <t xml:space="preserve">   2006/07</t>
  </si>
  <si>
    <t xml:space="preserve">    2006/07</t>
  </si>
  <si>
    <t>(5) Less: Recoverable from Urban Development Initiatives</t>
  </si>
  <si>
    <t>Mineral Resources</t>
  </si>
  <si>
    <t>Manitoba Geological Survey</t>
  </si>
  <si>
    <t>Mines</t>
  </si>
  <si>
    <t>Petroleum</t>
  </si>
  <si>
    <t>Boards and Commissions</t>
  </si>
  <si>
    <t>Mineral Industry Support Programs</t>
  </si>
  <si>
    <t>18-6</t>
  </si>
  <si>
    <t>Total 18-6</t>
  </si>
  <si>
    <t>TOTAL SCIENCE, TECHNOLOGY, ENERGY AND MINES</t>
  </si>
  <si>
    <t>For Five Years Ended March 31, 2007</t>
  </si>
  <si>
    <t>2006-2007</t>
  </si>
  <si>
    <t>Current Operating Programs:</t>
  </si>
  <si>
    <t>Taxation</t>
  </si>
  <si>
    <t>Oil and Natural Gas Tax</t>
  </si>
  <si>
    <t xml:space="preserve">Sub-Total </t>
  </si>
  <si>
    <t>Other Revenue</t>
  </si>
  <si>
    <t>Petroleum Royalties and Fees</t>
  </si>
  <si>
    <t>Minerals Royalties and Fees</t>
  </si>
  <si>
    <t>2006/07</t>
  </si>
  <si>
    <t xml:space="preserve">     (1) Mineral Exploration Assistance Program</t>
  </si>
  <si>
    <t xml:space="preserve">     (2) Manitoba Potash Project</t>
  </si>
  <si>
    <t xml:space="preserve">     (3) Acid Rain Abatement Program - Flin Flon</t>
  </si>
  <si>
    <t xml:space="preserve">     (4) Prospectors' Assistance Program</t>
  </si>
  <si>
    <t>2 new FTEs were approved in 2006/07</t>
  </si>
  <si>
    <t>Expenditures for the Hybrid Vehicle Rebate Program</t>
  </si>
  <si>
    <t>Primarily relates to a larger asset base</t>
  </si>
  <si>
    <t>Primarily related to mine site rehabilitation being processed through the Branch in 2005/06. This was prior to the establishment of the Environmental Liabilities Account</t>
  </si>
  <si>
    <t xml:space="preserve">Revenue was higher in 2005/06 than in 2006/07 primarily due to increase in land leased by industry resulting in lower revenue for administration of Crown oil and gas rights.
</t>
  </si>
  <si>
    <t>Revenue was higher in 2006/07 than in 2005/06 primarily due to higher volumes and prices resulting in higher tax revenues.</t>
  </si>
  <si>
    <t>Revenue was higher in 2006/07 than in 2005/06 primarily due general fee increases.</t>
  </si>
  <si>
    <t xml:space="preserve">Revenue was higher than budgeted primarily due to higher production volumes and price which resulted in significant tax revenue increases.
</t>
  </si>
  <si>
    <t>Revenue was higher than budgeted primarily due to significant increase in land leased by industry</t>
  </si>
  <si>
    <t>Revenue was higher than budgeted primarily due to increased activity in mining exploration licenses and quarry permits and leases.</t>
  </si>
  <si>
    <t>Revenue was lower than budgeted primarily due to Provinical Data Network not being rolled out to schools.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</si>
</sst>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$&quot;* #,##0.0_);_(&quot;$&quot;* \(#,##0.0\);_(&quot;$&quot;* &quot;-&quot;?_);_(@_)"/>
    <numFmt numFmtId="174" formatCode="#,##0.0_);\(#,##0.0\)"/>
    <numFmt numFmtId="175" formatCode="0.00_);[Red]\(0.00\)"/>
    <numFmt numFmtId="176" formatCode="0.00_);\(0.00\)"/>
    <numFmt numFmtId="177" formatCode="0.0_);\(0.0\)"/>
    <numFmt numFmtId="178" formatCode="&quot;$&quot;#,##0.0_);\(&quot;$&quot;#,##0.0\)"/>
    <numFmt numFmtId="179" formatCode="_(* #,##0.0_);_(* \(#,##0.0\);_(* &quot;-&quot;??_);_(@_)"/>
    <numFmt numFmtId="180" formatCode="_(* #,##0.0_);_(* \(#,##0.0\);_(* &quot;-&quot;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00"/>
    <numFmt numFmtId="187" formatCode="#,##0.000"/>
    <numFmt numFmtId="188" formatCode="_(* #,##0_);_(* \(#,##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Helvetica"/>
      <family val="0"/>
    </font>
    <font>
      <b/>
      <i/>
      <u val="single"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72" fontId="0" fillId="0" borderId="0" xfId="0" applyNumberFormat="1" applyAlignment="1">
      <alignment horizontal="right"/>
    </xf>
    <xf numFmtId="39" fontId="0" fillId="0" borderId="0" xfId="17" applyNumberFormat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 horizontal="right"/>
    </xf>
    <xf numFmtId="172" fontId="0" fillId="0" borderId="2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Alignment="1">
      <alignment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2" xfId="15" applyNumberFormat="1" applyBorder="1" applyAlignment="1">
      <alignment horizontal="right"/>
    </xf>
    <xf numFmtId="179" fontId="0" fillId="0" borderId="0" xfId="15" applyNumberFormat="1" applyAlignment="1">
      <alignment horizontal="right"/>
    </xf>
    <xf numFmtId="179" fontId="0" fillId="0" borderId="4" xfId="15" applyNumberFormat="1" applyBorder="1" applyAlignment="1">
      <alignment/>
    </xf>
    <xf numFmtId="0" fontId="5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0" xfId="15" applyNumberFormat="1" applyFont="1" applyAlignment="1">
      <alignment/>
    </xf>
    <xf numFmtId="171" fontId="6" fillId="0" borderId="0" xfId="15" applyFont="1" applyAlignment="1">
      <alignment/>
    </xf>
    <xf numFmtId="2" fontId="6" fillId="0" borderId="0" xfId="15" applyNumberFormat="1" applyFont="1" applyAlignment="1">
      <alignment/>
    </xf>
    <xf numFmtId="172" fontId="6" fillId="0" borderId="0" xfId="0" applyNumberFormat="1" applyFont="1" applyAlignment="1">
      <alignment/>
    </xf>
    <xf numFmtId="0" fontId="5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185" fontId="6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1" fontId="6" fillId="0" borderId="1" xfId="15" applyFont="1" applyBorder="1" applyAlignment="1">
      <alignment vertical="center"/>
    </xf>
    <xf numFmtId="179" fontId="6" fillId="0" borderId="1" xfId="15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179" fontId="6" fillId="0" borderId="0" xfId="15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172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179" fontId="0" fillId="0" borderId="3" xfId="15" applyNumberFormat="1" applyBorder="1" applyAlignment="1">
      <alignment/>
    </xf>
    <xf numFmtId="185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textRotation="180"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85" fontId="6" fillId="0" borderId="0" xfId="0" applyNumberFormat="1" applyFont="1" applyFill="1" applyAlignment="1">
      <alignment/>
    </xf>
    <xf numFmtId="185" fontId="6" fillId="0" borderId="2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174" fontId="0" fillId="0" borderId="0" xfId="17" applyNumberFormat="1" applyAlignment="1">
      <alignment/>
    </xf>
    <xf numFmtId="170" fontId="0" fillId="0" borderId="0" xfId="17" applyAlignment="1">
      <alignment horizontal="right"/>
    </xf>
    <xf numFmtId="0" fontId="7" fillId="0" borderId="1" xfId="0" applyFont="1" applyBorder="1" applyAlignment="1">
      <alignment wrapText="1"/>
    </xf>
    <xf numFmtId="37" fontId="0" fillId="0" borderId="0" xfId="0" applyNumberFormat="1" applyAlignment="1">
      <alignment/>
    </xf>
    <xf numFmtId="188" fontId="0" fillId="0" borderId="0" xfId="15" applyNumberFormat="1" applyAlignment="1">
      <alignment/>
    </xf>
    <xf numFmtId="3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2" fontId="6" fillId="0" borderId="0" xfId="0" applyNumberFormat="1" applyFont="1" applyFill="1" applyAlignment="1">
      <alignment/>
    </xf>
    <xf numFmtId="179" fontId="6" fillId="0" borderId="0" xfId="15" applyNumberFormat="1" applyFont="1" applyFill="1" applyAlignment="1">
      <alignment/>
    </xf>
    <xf numFmtId="172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9" fontId="0" fillId="0" borderId="0" xfId="15" applyNumberFormat="1" applyBorder="1" applyAlignment="1">
      <alignment/>
    </xf>
    <xf numFmtId="172" fontId="0" fillId="0" borderId="0" xfId="0" applyNumberFormat="1" applyBorder="1" applyAlignment="1">
      <alignment/>
    </xf>
    <xf numFmtId="179" fontId="0" fillId="0" borderId="0" xfId="15" applyNumberFormat="1" applyBorder="1" applyAlignment="1">
      <alignment horizontal="right"/>
    </xf>
    <xf numFmtId="180" fontId="0" fillId="0" borderId="0" xfId="0" applyNumberForma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169" fontId="2" fillId="0" borderId="4" xfId="0" applyNumberFormat="1" applyFont="1" applyBorder="1" applyAlignment="1">
      <alignment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3" fontId="0" fillId="0" borderId="0" xfId="0" applyNumberFormat="1" applyBorder="1" applyAlignment="1">
      <alignment/>
    </xf>
    <xf numFmtId="0" fontId="13" fillId="0" borderId="0" xfId="0" applyFont="1" applyAlignment="1">
      <alignment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6">
      <selection activeCell="A22" sqref="A22"/>
    </sheetView>
  </sheetViews>
  <sheetFormatPr defaultColWidth="9.140625" defaultRowHeight="12.75"/>
  <cols>
    <col min="1" max="1" width="11.7109375" style="0" customWidth="1"/>
    <col min="2" max="2" width="9.28125" style="0" bestFit="1" customWidth="1"/>
    <col min="3" max="3" width="10.421875" style="0" bestFit="1" customWidth="1"/>
    <col min="4" max="4" width="10.28125" style="0" customWidth="1"/>
    <col min="5" max="5" width="27.28125" style="0" customWidth="1"/>
    <col min="6" max="8" width="10.28125" style="0" customWidth="1"/>
    <col min="9" max="9" width="11.421875" style="0" customWidth="1"/>
  </cols>
  <sheetData>
    <row r="1" spans="2:5" ht="12.75">
      <c r="B1" s="2" t="s">
        <v>0</v>
      </c>
      <c r="C1" s="2"/>
      <c r="D1" s="2"/>
      <c r="E1" s="2"/>
    </row>
    <row r="2" spans="2:5" ht="12.75">
      <c r="B2" s="2" t="s">
        <v>74</v>
      </c>
      <c r="C2" s="2"/>
      <c r="D2" s="2"/>
      <c r="E2" s="2"/>
    </row>
    <row r="3" spans="2:9" ht="13.5" thickBot="1">
      <c r="B3" s="6" t="s">
        <v>87</v>
      </c>
      <c r="C3" s="6"/>
      <c r="D3" s="6"/>
      <c r="E3" s="6"/>
      <c r="F3" s="5"/>
      <c r="G3" s="5"/>
      <c r="H3" s="5"/>
      <c r="I3" s="5"/>
    </row>
    <row r="5" spans="2:7" ht="12.75">
      <c r="B5" s="55" t="s">
        <v>58</v>
      </c>
      <c r="C5" s="3" t="s">
        <v>59</v>
      </c>
      <c r="D5" s="3" t="s">
        <v>60</v>
      </c>
      <c r="E5" s="3"/>
      <c r="F5" s="3" t="s">
        <v>52</v>
      </c>
      <c r="G5" s="3" t="s">
        <v>61</v>
      </c>
    </row>
    <row r="6" spans="2:9" ht="12.75">
      <c r="B6" s="3" t="s">
        <v>78</v>
      </c>
      <c r="C6" s="3" t="s">
        <v>114</v>
      </c>
      <c r="D6" s="3" t="s">
        <v>62</v>
      </c>
      <c r="E6" s="3"/>
      <c r="F6" s="3" t="s">
        <v>114</v>
      </c>
      <c r="G6" s="3" t="s">
        <v>114</v>
      </c>
      <c r="H6" s="3" t="s">
        <v>63</v>
      </c>
      <c r="I6" s="3" t="s">
        <v>27</v>
      </c>
    </row>
    <row r="7" spans="2:9" ht="12.75">
      <c r="B7" s="15" t="s">
        <v>2</v>
      </c>
      <c r="C7" s="15" t="s">
        <v>2</v>
      </c>
      <c r="D7" s="15" t="s">
        <v>2</v>
      </c>
      <c r="E7" s="14" t="s">
        <v>64</v>
      </c>
      <c r="F7" s="15" t="s">
        <v>53</v>
      </c>
      <c r="G7" s="15" t="s">
        <v>55</v>
      </c>
      <c r="H7" s="15" t="s">
        <v>51</v>
      </c>
      <c r="I7" s="15" t="s">
        <v>4</v>
      </c>
    </row>
    <row r="8" spans="2:9" ht="12.75">
      <c r="B8" s="3"/>
      <c r="C8" s="3"/>
      <c r="D8" s="3"/>
      <c r="E8" s="3"/>
      <c r="F8" s="3"/>
      <c r="G8" s="57"/>
      <c r="H8" s="57"/>
      <c r="I8" s="57"/>
    </row>
    <row r="9" ht="12.75">
      <c r="E9" s="2" t="s">
        <v>107</v>
      </c>
    </row>
    <row r="10" ht="12.75">
      <c r="E10" s="2"/>
    </row>
    <row r="11" ht="12.75">
      <c r="E11" s="2" t="s">
        <v>108</v>
      </c>
    </row>
    <row r="12" spans="6:8" ht="12.75">
      <c r="F12" s="7"/>
      <c r="G12" s="4"/>
      <c r="H12" s="4"/>
    </row>
    <row r="13" spans="2:9" ht="12.75">
      <c r="B13" s="58">
        <v>6190.4</v>
      </c>
      <c r="C13" s="58">
        <v>13854.8</v>
      </c>
      <c r="D13" s="80">
        <f>SUM(C13-B13)</f>
        <v>7664.4</v>
      </c>
      <c r="E13" t="s">
        <v>109</v>
      </c>
      <c r="F13" s="58">
        <v>13854.8</v>
      </c>
      <c r="G13" s="81">
        <v>5176.2</v>
      </c>
      <c r="H13" s="80">
        <f>SUM(F13-G13)</f>
        <v>8678.599999999999</v>
      </c>
      <c r="I13" s="27">
        <v>1</v>
      </c>
    </row>
    <row r="14" spans="3:8" ht="12.75">
      <c r="C14" s="7"/>
      <c r="F14" s="7"/>
      <c r="G14" s="4"/>
      <c r="H14" s="4"/>
    </row>
    <row r="15" spans="1:9" ht="18.75" customHeight="1">
      <c r="A15" s="114"/>
      <c r="B15" s="82">
        <f>SUM(B13:B14)</f>
        <v>6190.4</v>
      </c>
      <c r="C15" s="82">
        <f>SUM(C13:C14)</f>
        <v>13854.8</v>
      </c>
      <c r="D15" s="82">
        <f>SUM(D13:D14)</f>
        <v>7664.4</v>
      </c>
      <c r="E15" s="9" t="s">
        <v>110</v>
      </c>
      <c r="F15" s="82">
        <f>SUM(F13:F14)</f>
        <v>13854.8</v>
      </c>
      <c r="G15" s="82">
        <f>SUM(G13:G14)</f>
        <v>5176.2</v>
      </c>
      <c r="H15" s="82">
        <f>SUM(H13:H14)</f>
        <v>8678.599999999999</v>
      </c>
      <c r="I15" s="9"/>
    </row>
    <row r="16" spans="3:8" ht="12.75">
      <c r="C16" s="7"/>
      <c r="E16" s="2"/>
      <c r="F16" s="7"/>
      <c r="G16" s="4"/>
      <c r="H16" s="4"/>
    </row>
    <row r="17" spans="3:8" ht="12.75">
      <c r="C17" s="7"/>
      <c r="E17" s="2" t="s">
        <v>111</v>
      </c>
      <c r="F17" s="7"/>
      <c r="G17" s="4"/>
      <c r="H17" s="4"/>
    </row>
    <row r="18" spans="3:8" ht="12.75">
      <c r="C18" s="7"/>
      <c r="F18" s="7"/>
      <c r="G18" s="4"/>
      <c r="H18" s="4"/>
    </row>
    <row r="19" spans="2:9" ht="12.75">
      <c r="B19" s="58">
        <v>9822</v>
      </c>
      <c r="C19" s="58">
        <v>6206.7</v>
      </c>
      <c r="D19" s="80">
        <f>SUM(C19-B19)</f>
        <v>-3615.3</v>
      </c>
      <c r="E19" t="s">
        <v>112</v>
      </c>
      <c r="F19" s="58">
        <v>6206.7</v>
      </c>
      <c r="G19" s="81">
        <v>5247.2</v>
      </c>
      <c r="H19" s="80">
        <f>SUM(F19-G19)</f>
        <v>959.5</v>
      </c>
      <c r="I19" s="27">
        <v>2</v>
      </c>
    </row>
    <row r="20" spans="2:9" ht="12.75">
      <c r="B20" s="58">
        <v>2628.2</v>
      </c>
      <c r="C20" s="58">
        <v>3612.8</v>
      </c>
      <c r="D20" s="80">
        <f>SUM(C20-B20)</f>
        <v>984.6000000000004</v>
      </c>
      <c r="E20" t="s">
        <v>113</v>
      </c>
      <c r="F20" s="58">
        <v>3612.8</v>
      </c>
      <c r="G20" s="81">
        <v>3089.7</v>
      </c>
      <c r="H20" s="80">
        <f>SUM(F20-G20)</f>
        <v>523.1000000000004</v>
      </c>
      <c r="I20" s="27">
        <v>3</v>
      </c>
    </row>
    <row r="21" spans="2:9" ht="12.75">
      <c r="B21" s="58">
        <v>71.9</v>
      </c>
      <c r="C21" s="58">
        <v>84.3</v>
      </c>
      <c r="D21" s="80">
        <f>SUM(C21-B21)</f>
        <v>12.399999999999991</v>
      </c>
      <c r="E21" s="1" t="s">
        <v>66</v>
      </c>
      <c r="F21" s="58">
        <v>84.3</v>
      </c>
      <c r="G21" s="81">
        <v>517.8</v>
      </c>
      <c r="H21" s="80">
        <f>SUM(F21-G21)</f>
        <v>-433.49999999999994</v>
      </c>
      <c r="I21" s="27">
        <v>4</v>
      </c>
    </row>
    <row r="22" spans="1:9" ht="20.25">
      <c r="A22" s="115">
        <v>71</v>
      </c>
      <c r="B22" s="58"/>
      <c r="C22" s="58"/>
      <c r="D22" s="58"/>
      <c r="F22" s="58"/>
      <c r="G22" s="58"/>
      <c r="H22" s="58"/>
      <c r="I22" s="26"/>
    </row>
    <row r="23" spans="2:9" ht="18.75" customHeight="1">
      <c r="B23" s="82">
        <f>SUM(B19:B22)</f>
        <v>12522.1</v>
      </c>
      <c r="C23" s="82">
        <f>SUM(C19:C22)</f>
        <v>9903.8</v>
      </c>
      <c r="D23" s="83">
        <f>SUM(D19:D22)</f>
        <v>-2618.2999999999997</v>
      </c>
      <c r="E23" s="9" t="s">
        <v>110</v>
      </c>
      <c r="F23" s="82">
        <f>SUM(F19:F22)</f>
        <v>9903.8</v>
      </c>
      <c r="G23" s="82">
        <f>SUM(G19:G22)</f>
        <v>8854.699999999999</v>
      </c>
      <c r="H23" s="82">
        <f>SUM(H19:H22)</f>
        <v>1049.1000000000004</v>
      </c>
      <c r="I23" s="9"/>
    </row>
    <row r="24" spans="7:9" ht="12.75">
      <c r="G24" s="4"/>
      <c r="H24" s="59"/>
      <c r="I24" s="26"/>
    </row>
    <row r="25" spans="2:9" ht="13.5" thickBot="1">
      <c r="B25" s="98">
        <f>+B15+B23</f>
        <v>18712.5</v>
      </c>
      <c r="C25" s="98">
        <f>+C15+C23</f>
        <v>23758.6</v>
      </c>
      <c r="D25" s="98">
        <f>+D15+D23</f>
        <v>5046.1</v>
      </c>
      <c r="E25" s="60"/>
      <c r="F25" s="98">
        <f>+F15+F23</f>
        <v>23758.6</v>
      </c>
      <c r="G25" s="98">
        <f>+G15+G23</f>
        <v>14030.899999999998</v>
      </c>
      <c r="H25" s="98">
        <f>+H15+H23</f>
        <v>9727.699999999999</v>
      </c>
      <c r="I25" s="60"/>
    </row>
    <row r="26" spans="2:9" ht="12.75">
      <c r="B26" s="61"/>
      <c r="C26" s="61"/>
      <c r="D26" s="61"/>
      <c r="E26" s="56"/>
      <c r="F26" s="61"/>
      <c r="G26" s="61"/>
      <c r="H26" s="62"/>
      <c r="I26" s="56"/>
    </row>
    <row r="27" spans="2:9" ht="12.75">
      <c r="B27" s="63" t="s">
        <v>65</v>
      </c>
      <c r="F27" s="61"/>
      <c r="G27" s="61"/>
      <c r="H27" s="62"/>
      <c r="I27" s="56"/>
    </row>
    <row r="28" spans="2:9" ht="12.75">
      <c r="B28" s="84"/>
      <c r="C28" s="102" t="s">
        <v>70</v>
      </c>
      <c r="D28" s="101"/>
      <c r="E28" s="101"/>
      <c r="F28" s="61"/>
      <c r="G28" s="61"/>
      <c r="H28" s="62"/>
      <c r="I28" s="56"/>
    </row>
    <row r="29" spans="2:9" ht="25.5" customHeight="1">
      <c r="B29" s="97">
        <v>1</v>
      </c>
      <c r="C29" s="103" t="s">
        <v>124</v>
      </c>
      <c r="D29" s="103"/>
      <c r="E29" s="103"/>
      <c r="F29" s="103"/>
      <c r="G29" s="103"/>
      <c r="H29" s="103"/>
      <c r="I29" s="103"/>
    </row>
    <row r="30" spans="2:9" ht="25.5" customHeight="1">
      <c r="B30" s="97">
        <v>2</v>
      </c>
      <c r="C30" s="103" t="s">
        <v>123</v>
      </c>
      <c r="D30" s="103"/>
      <c r="E30" s="103"/>
      <c r="F30" s="103"/>
      <c r="G30" s="103"/>
      <c r="H30" s="103"/>
      <c r="I30" s="103"/>
    </row>
    <row r="31" spans="2:9" ht="12.75">
      <c r="B31" s="97">
        <v>3</v>
      </c>
      <c r="C31" s="100" t="s">
        <v>125</v>
      </c>
      <c r="D31" s="101"/>
      <c r="E31" s="101"/>
      <c r="F31" s="101"/>
      <c r="G31" s="101"/>
      <c r="H31" s="101"/>
      <c r="I31" s="56"/>
    </row>
    <row r="32" spans="2:9" ht="12.75">
      <c r="B32" s="99"/>
      <c r="C32" s="102" t="s">
        <v>84</v>
      </c>
      <c r="D32" s="101"/>
      <c r="E32" s="101"/>
      <c r="F32" s="64"/>
      <c r="G32" s="61"/>
      <c r="H32" s="62"/>
      <c r="I32" s="56"/>
    </row>
    <row r="33" spans="2:9" ht="25.5" customHeight="1">
      <c r="B33" s="97">
        <v>1</v>
      </c>
      <c r="C33" s="103" t="s">
        <v>126</v>
      </c>
      <c r="D33" s="103"/>
      <c r="E33" s="103"/>
      <c r="F33" s="103"/>
      <c r="G33" s="103"/>
      <c r="H33" s="103"/>
      <c r="I33" s="103"/>
    </row>
    <row r="34" spans="2:9" ht="14.25" customHeight="1">
      <c r="B34" s="97">
        <v>2</v>
      </c>
      <c r="C34" s="103" t="s">
        <v>127</v>
      </c>
      <c r="D34" s="103"/>
      <c r="E34" s="103"/>
      <c r="F34" s="103"/>
      <c r="G34" s="103"/>
      <c r="H34" s="103"/>
      <c r="I34" s="103"/>
    </row>
    <row r="35" spans="2:9" ht="24.75" customHeight="1">
      <c r="B35" s="97">
        <v>3</v>
      </c>
      <c r="C35" s="103" t="s">
        <v>128</v>
      </c>
      <c r="D35" s="103"/>
      <c r="E35" s="103"/>
      <c r="F35" s="103"/>
      <c r="G35" s="103"/>
      <c r="H35" s="103"/>
      <c r="I35" s="103"/>
    </row>
    <row r="36" spans="2:9" ht="12.75" customHeight="1">
      <c r="B36" s="97">
        <v>4</v>
      </c>
      <c r="C36" s="113" t="s">
        <v>129</v>
      </c>
      <c r="D36" s="113"/>
      <c r="E36" s="113"/>
      <c r="F36" s="113"/>
      <c r="G36" s="113"/>
      <c r="H36" s="113"/>
      <c r="I36" s="113"/>
    </row>
    <row r="37" spans="2:9" ht="12.75">
      <c r="B37" s="85"/>
      <c r="C37" s="100"/>
      <c r="D37" s="101"/>
      <c r="E37" s="101"/>
      <c r="F37" s="61"/>
      <c r="G37" s="61"/>
      <c r="H37" s="65"/>
      <c r="I37" s="56"/>
    </row>
    <row r="38" spans="6:9" ht="12.75">
      <c r="F38" s="18"/>
      <c r="G38" s="18"/>
      <c r="H38" s="18"/>
      <c r="I38" s="18"/>
    </row>
  </sheetData>
  <mergeCells count="10">
    <mergeCell ref="C37:E37"/>
    <mergeCell ref="C28:E28"/>
    <mergeCell ref="C32:E32"/>
    <mergeCell ref="C31:H31"/>
    <mergeCell ref="C29:I29"/>
    <mergeCell ref="C30:I30"/>
    <mergeCell ref="C33:I33"/>
    <mergeCell ref="C34:I34"/>
    <mergeCell ref="C35:I35"/>
    <mergeCell ref="C36:I36"/>
  </mergeCells>
  <printOptions/>
  <pageMargins left="0.3937007874015748" right="0.984251968503937" top="0.984251968503937" bottom="0.984251968503937" header="0.5118110236220472" footer="0.5118110236220472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23" sqref="A23"/>
    </sheetView>
  </sheetViews>
  <sheetFormatPr defaultColWidth="9.140625" defaultRowHeight="12.75"/>
  <cols>
    <col min="1" max="1" width="11.57421875" style="29" customWidth="1"/>
    <col min="2" max="2" width="50.57421875" style="29" customWidth="1"/>
    <col min="3" max="3" width="8.57421875" style="29" customWidth="1"/>
    <col min="4" max="4" width="10.140625" style="29" customWidth="1"/>
    <col min="5" max="5" width="7.28125" style="29" customWidth="1"/>
    <col min="6" max="6" width="9.140625" style="29" customWidth="1"/>
    <col min="7" max="7" width="8.28125" style="29" customWidth="1"/>
    <col min="8" max="8" width="9.8515625" style="29" customWidth="1"/>
    <col min="9" max="9" width="8.421875" style="29" customWidth="1"/>
    <col min="10" max="10" width="10.00390625" style="29" customWidth="1"/>
    <col min="11" max="16384" width="9.140625" style="29" customWidth="1"/>
  </cols>
  <sheetData>
    <row r="1" spans="2:3" ht="12">
      <c r="B1" s="28" t="s">
        <v>5</v>
      </c>
      <c r="C1" s="28"/>
    </row>
    <row r="2" spans="2:3" ht="12">
      <c r="B2" s="28" t="s">
        <v>86</v>
      </c>
      <c r="C2" s="28"/>
    </row>
    <row r="3" spans="2:3" ht="12">
      <c r="B3" s="28" t="s">
        <v>6</v>
      </c>
      <c r="C3" s="28"/>
    </row>
    <row r="4" spans="2:12" ht="12.75" thickBot="1">
      <c r="B4" s="33" t="s">
        <v>105</v>
      </c>
      <c r="C4" s="33"/>
      <c r="D4" s="37"/>
      <c r="E4" s="37"/>
      <c r="F4" s="37"/>
      <c r="G4" s="37"/>
      <c r="H4" s="37"/>
      <c r="I4" s="37"/>
      <c r="J4" s="37"/>
      <c r="K4" s="37"/>
      <c r="L4" s="37"/>
    </row>
    <row r="5" spans="2:8" ht="12.75">
      <c r="B5" s="28"/>
      <c r="C5" s="28"/>
      <c r="E5" s="106" t="s">
        <v>17</v>
      </c>
      <c r="F5" s="107"/>
      <c r="G5" s="107"/>
      <c r="H5" s="107"/>
    </row>
    <row r="6" spans="2:12" ht="12">
      <c r="B6" s="28"/>
      <c r="C6" s="104" t="s">
        <v>7</v>
      </c>
      <c r="D6" s="104"/>
      <c r="E6" s="105" t="s">
        <v>8</v>
      </c>
      <c r="F6" s="105"/>
      <c r="G6" s="105" t="s">
        <v>73</v>
      </c>
      <c r="H6" s="105"/>
      <c r="I6" s="105" t="s">
        <v>79</v>
      </c>
      <c r="J6" s="105"/>
      <c r="K6" s="105" t="s">
        <v>106</v>
      </c>
      <c r="L6" s="105"/>
    </row>
    <row r="7" spans="2:12" ht="12">
      <c r="B7" s="38" t="s">
        <v>3</v>
      </c>
      <c r="C7" s="39" t="s">
        <v>9</v>
      </c>
      <c r="D7" s="39" t="s">
        <v>2</v>
      </c>
      <c r="E7" s="39" t="s">
        <v>9</v>
      </c>
      <c r="F7" s="39" t="s">
        <v>2</v>
      </c>
      <c r="G7" s="39" t="s">
        <v>9</v>
      </c>
      <c r="H7" s="39" t="s">
        <v>2</v>
      </c>
      <c r="I7" s="39" t="s">
        <v>9</v>
      </c>
      <c r="J7" s="39" t="s">
        <v>2</v>
      </c>
      <c r="K7" s="39" t="s">
        <v>9</v>
      </c>
      <c r="L7" s="39" t="s">
        <v>2</v>
      </c>
    </row>
    <row r="8" ht="12">
      <c r="B8" s="28"/>
    </row>
    <row r="9" spans="2:12" ht="12">
      <c r="B9" s="28"/>
      <c r="C9" s="40"/>
      <c r="D9" s="40"/>
      <c r="E9" s="40"/>
      <c r="F9" s="40"/>
      <c r="G9" s="40"/>
      <c r="H9" s="40"/>
      <c r="I9" s="40"/>
      <c r="J9" s="40"/>
      <c r="K9" s="40"/>
      <c r="L9" s="68"/>
    </row>
    <row r="10" spans="2:12" ht="12">
      <c r="B10" s="28" t="s">
        <v>10</v>
      </c>
      <c r="C10" s="41">
        <v>7</v>
      </c>
      <c r="D10" s="42">
        <v>452.5</v>
      </c>
      <c r="E10" s="41">
        <v>7</v>
      </c>
      <c r="F10" s="42">
        <v>567</v>
      </c>
      <c r="G10" s="41">
        <v>7</v>
      </c>
      <c r="H10" s="73">
        <v>626.1</v>
      </c>
      <c r="I10" s="41">
        <v>7</v>
      </c>
      <c r="J10" s="73">
        <v>634.8</v>
      </c>
      <c r="K10" s="41">
        <v>7</v>
      </c>
      <c r="L10" s="73">
        <v>671</v>
      </c>
    </row>
    <row r="11" spans="2:12" ht="12">
      <c r="B11" s="28"/>
      <c r="C11" s="40"/>
      <c r="D11" s="40"/>
      <c r="E11" s="40"/>
      <c r="F11" s="42"/>
      <c r="G11" s="41"/>
      <c r="H11" s="42"/>
      <c r="I11" s="41"/>
      <c r="J11" s="73"/>
      <c r="K11" s="41"/>
      <c r="L11" s="73"/>
    </row>
    <row r="12" spans="2:12" ht="12">
      <c r="B12" s="28" t="s">
        <v>88</v>
      </c>
      <c r="C12" s="41"/>
      <c r="D12" s="43">
        <v>1855</v>
      </c>
      <c r="E12" s="41">
        <v>19</v>
      </c>
      <c r="F12" s="42">
        <v>2260.6</v>
      </c>
      <c r="G12" s="41">
        <v>16</v>
      </c>
      <c r="H12" s="73">
        <v>2234.8</v>
      </c>
      <c r="I12" s="41">
        <v>16</v>
      </c>
      <c r="J12" s="73">
        <v>3500.3</v>
      </c>
      <c r="K12" s="41">
        <v>20</v>
      </c>
      <c r="L12" s="73">
        <v>4070.4</v>
      </c>
    </row>
    <row r="13" spans="2:12" ht="12">
      <c r="B13" s="28"/>
      <c r="C13" s="41"/>
      <c r="D13" s="44"/>
      <c r="E13" s="41"/>
      <c r="F13" s="43"/>
      <c r="G13" s="41"/>
      <c r="H13" s="42"/>
      <c r="I13" s="41"/>
      <c r="J13" s="73"/>
      <c r="K13" s="41"/>
      <c r="L13" s="73"/>
    </row>
    <row r="14" spans="2:12" ht="12">
      <c r="B14" s="28" t="s">
        <v>11</v>
      </c>
      <c r="C14" s="41">
        <v>27</v>
      </c>
      <c r="D14" s="43">
        <v>15840.4</v>
      </c>
      <c r="E14" s="45">
        <v>21</v>
      </c>
      <c r="F14" s="42">
        <v>17480.9</v>
      </c>
      <c r="G14" s="45">
        <v>21</v>
      </c>
      <c r="H14" s="73">
        <v>17730.8</v>
      </c>
      <c r="I14" s="45">
        <v>21</v>
      </c>
      <c r="J14" s="73">
        <v>18117.5</v>
      </c>
      <c r="K14" s="45">
        <v>19</v>
      </c>
      <c r="L14" s="73">
        <v>18759.6</v>
      </c>
    </row>
    <row r="15" spans="2:12" ht="12">
      <c r="B15" s="28"/>
      <c r="C15" s="41"/>
      <c r="D15" s="43"/>
      <c r="E15" s="41"/>
      <c r="F15" s="42"/>
      <c r="G15" s="41"/>
      <c r="H15" s="73"/>
      <c r="I15" s="41"/>
      <c r="J15" s="73"/>
      <c r="K15" s="41"/>
      <c r="L15" s="73"/>
    </row>
    <row r="16" spans="2:12" ht="12">
      <c r="B16" s="28" t="s">
        <v>75</v>
      </c>
      <c r="C16" s="41"/>
      <c r="D16" s="43">
        <v>23441.2</v>
      </c>
      <c r="E16" s="41">
        <v>92.12</v>
      </c>
      <c r="F16" s="42">
        <v>23795.8</v>
      </c>
      <c r="G16" s="41">
        <v>90.12</v>
      </c>
      <c r="H16" s="73">
        <v>33490.5</v>
      </c>
      <c r="I16" s="41">
        <v>90.12</v>
      </c>
      <c r="J16" s="73">
        <v>27192.2</v>
      </c>
      <c r="K16" s="41">
        <v>218.72</v>
      </c>
      <c r="L16" s="73">
        <v>27681.1</v>
      </c>
    </row>
    <row r="17" spans="2:12" ht="12">
      <c r="B17" s="28"/>
      <c r="C17" s="41"/>
      <c r="D17" s="40"/>
      <c r="E17" s="41"/>
      <c r="F17" s="42"/>
      <c r="G17" s="40"/>
      <c r="H17" s="42"/>
      <c r="I17" s="40"/>
      <c r="J17" s="73"/>
      <c r="K17" s="40"/>
      <c r="L17" s="73"/>
    </row>
    <row r="18" spans="2:12" ht="12">
      <c r="B18" s="28" t="s">
        <v>96</v>
      </c>
      <c r="C18" s="87">
        <v>114.1</v>
      </c>
      <c r="D18" s="88">
        <v>11327.4</v>
      </c>
      <c r="E18" s="87">
        <v>113.1</v>
      </c>
      <c r="F18" s="88">
        <v>10734.8</v>
      </c>
      <c r="G18" s="41">
        <f>61.1+27+19.5</f>
        <v>107.6</v>
      </c>
      <c r="H18" s="54">
        <f>8059.2+2033</f>
        <v>10092.2</v>
      </c>
      <c r="I18" s="41">
        <v>102.6</v>
      </c>
      <c r="J18" s="54">
        <v>11037.7</v>
      </c>
      <c r="K18" s="41">
        <v>102.6</v>
      </c>
      <c r="L18" s="73">
        <v>10643.8</v>
      </c>
    </row>
    <row r="19" spans="2:12" ht="12">
      <c r="B19" s="28"/>
      <c r="C19" s="41"/>
      <c r="D19" s="40"/>
      <c r="E19" s="41"/>
      <c r="F19" s="42"/>
      <c r="G19" s="40"/>
      <c r="H19" s="42"/>
      <c r="I19" s="40"/>
      <c r="J19" s="73"/>
      <c r="K19" s="40"/>
      <c r="L19" s="73"/>
    </row>
    <row r="20" spans="2:12" ht="12">
      <c r="B20" s="28" t="s">
        <v>13</v>
      </c>
      <c r="C20" s="40"/>
      <c r="D20" s="42">
        <v>6823.9</v>
      </c>
      <c r="E20" s="40"/>
      <c r="F20" s="42">
        <v>6676.3</v>
      </c>
      <c r="G20" s="40"/>
      <c r="H20" s="73">
        <v>8134.3</v>
      </c>
      <c r="I20" s="40"/>
      <c r="J20" s="73">
        <v>9178.5</v>
      </c>
      <c r="K20" s="40"/>
      <c r="L20" s="73">
        <v>10533.5</v>
      </c>
    </row>
    <row r="21" spans="3:12" ht="12">
      <c r="C21" s="40"/>
      <c r="D21" s="40"/>
      <c r="E21" s="40"/>
      <c r="F21" s="40"/>
      <c r="G21" s="40"/>
      <c r="H21" s="40"/>
      <c r="I21" s="40"/>
      <c r="J21" s="68"/>
      <c r="K21" s="40"/>
      <c r="L21" s="68"/>
    </row>
    <row r="22" spans="2:12" ht="22.5" customHeight="1">
      <c r="B22" s="47" t="s">
        <v>14</v>
      </c>
      <c r="C22" s="48">
        <f aca="true" t="shared" si="0" ref="C22:K22">SUM(C10:C20)</f>
        <v>148.1</v>
      </c>
      <c r="D22" s="49">
        <f t="shared" si="0"/>
        <v>59740.40000000001</v>
      </c>
      <c r="E22" s="48">
        <f t="shared" si="0"/>
        <v>252.22</v>
      </c>
      <c r="F22" s="49">
        <f t="shared" si="0"/>
        <v>61515.40000000001</v>
      </c>
      <c r="G22" s="48">
        <f t="shared" si="0"/>
        <v>241.72</v>
      </c>
      <c r="H22" s="49">
        <f t="shared" si="0"/>
        <v>72308.7</v>
      </c>
      <c r="I22" s="48">
        <f t="shared" si="0"/>
        <v>236.72</v>
      </c>
      <c r="J22" s="74">
        <f t="shared" si="0"/>
        <v>69661</v>
      </c>
      <c r="K22" s="48">
        <f t="shared" si="0"/>
        <v>367.32000000000005</v>
      </c>
      <c r="L22" s="74">
        <f>SUM(L10:L21)</f>
        <v>72359.4</v>
      </c>
    </row>
    <row r="23" spans="1:12" ht="12">
      <c r="A23" s="7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2:12" ht="12">
      <c r="B24" s="28" t="s">
        <v>15</v>
      </c>
      <c r="C24" s="40"/>
      <c r="D24" s="46">
        <v>268</v>
      </c>
      <c r="E24" s="40"/>
      <c r="F24" s="67">
        <v>5935.6</v>
      </c>
      <c r="G24" s="68"/>
      <c r="H24" s="67">
        <v>6683.7</v>
      </c>
      <c r="I24" s="68"/>
      <c r="J24" s="67">
        <v>17167.3</v>
      </c>
      <c r="K24" s="68"/>
      <c r="L24" s="67">
        <v>9368.3</v>
      </c>
    </row>
    <row r="25" spans="2:12" ht="12.75" thickBo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12" ht="20.25" customHeight="1" thickBot="1">
      <c r="B26" s="50" t="s">
        <v>16</v>
      </c>
      <c r="C26" s="51">
        <f aca="true" t="shared" si="1" ref="C26:L26">SUM(C22+C24)</f>
        <v>148.1</v>
      </c>
      <c r="D26" s="52">
        <f t="shared" si="1"/>
        <v>60008.40000000001</v>
      </c>
      <c r="E26" s="51">
        <f t="shared" si="1"/>
        <v>252.22</v>
      </c>
      <c r="F26" s="52">
        <f t="shared" si="1"/>
        <v>67451.00000000001</v>
      </c>
      <c r="G26" s="51">
        <f t="shared" si="1"/>
        <v>241.72</v>
      </c>
      <c r="H26" s="52">
        <f t="shared" si="1"/>
        <v>78992.4</v>
      </c>
      <c r="I26" s="51">
        <f t="shared" si="1"/>
        <v>236.72</v>
      </c>
      <c r="J26" s="52">
        <f t="shared" si="1"/>
        <v>86828.3</v>
      </c>
      <c r="K26" s="51">
        <f t="shared" si="1"/>
        <v>367.32000000000005</v>
      </c>
      <c r="L26" s="52">
        <f t="shared" si="1"/>
        <v>81727.7</v>
      </c>
    </row>
    <row r="30" ht="12">
      <c r="B30" s="29" t="s">
        <v>18</v>
      </c>
    </row>
    <row r="32" ht="12">
      <c r="B32" s="53"/>
    </row>
    <row r="41" ht="12">
      <c r="B41" s="29" t="s">
        <v>83</v>
      </c>
    </row>
    <row r="42" spans="1:2" ht="12">
      <c r="A42" s="75" t="s">
        <v>82</v>
      </c>
      <c r="B42" s="75" t="s">
        <v>80</v>
      </c>
    </row>
    <row r="43" spans="1:2" ht="12">
      <c r="A43" s="75"/>
      <c r="B43" s="75" t="s">
        <v>81</v>
      </c>
    </row>
  </sheetData>
  <mergeCells count="6">
    <mergeCell ref="C6:D6"/>
    <mergeCell ref="E6:F6"/>
    <mergeCell ref="E5:H5"/>
    <mergeCell ref="K6:L6"/>
    <mergeCell ref="G6:H6"/>
    <mergeCell ref="I6:J6"/>
  </mergeCells>
  <printOptions/>
  <pageMargins left="0.73" right="0.32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6"/>
  <sheetViews>
    <sheetView view="pageBreakPreview" zoomScale="80" zoomScaleNormal="85" zoomScaleSheetLayoutView="80" workbookViewId="0" topLeftCell="A70">
      <selection activeCell="I96" sqref="I96"/>
    </sheetView>
  </sheetViews>
  <sheetFormatPr defaultColWidth="9.140625" defaultRowHeight="12.75"/>
  <cols>
    <col min="1" max="1" width="12.421875" style="0" customWidth="1"/>
    <col min="2" max="2" width="11.00390625" style="0" customWidth="1"/>
    <col min="3" max="3" width="3.28125" style="0" customWidth="1"/>
    <col min="4" max="4" width="4.7109375" style="0" customWidth="1"/>
    <col min="5" max="5" width="3.140625" style="0" customWidth="1"/>
    <col min="6" max="6" width="46.00390625" style="0" customWidth="1"/>
    <col min="7" max="7" width="11.00390625" style="0" customWidth="1"/>
    <col min="8" max="8" width="2.00390625" style="0" customWidth="1"/>
    <col min="9" max="9" width="11.57421875" style="0" customWidth="1"/>
    <col min="10" max="10" width="1.8515625" style="0" customWidth="1"/>
    <col min="11" max="11" width="11.28125" style="0" customWidth="1"/>
    <col min="12" max="12" width="3.140625" style="0" customWidth="1"/>
    <col min="13" max="13" width="12.00390625" style="0" customWidth="1"/>
  </cols>
  <sheetData>
    <row r="1" spans="2:6" ht="12.75">
      <c r="B1" s="2" t="s">
        <v>86</v>
      </c>
      <c r="C1" s="2"/>
      <c r="D1" s="2"/>
      <c r="E1" s="2"/>
      <c r="F1" s="2"/>
    </row>
    <row r="2" spans="2:6" ht="12.75">
      <c r="B2" s="2" t="s">
        <v>1</v>
      </c>
      <c r="C2" s="2"/>
      <c r="D2" s="2"/>
      <c r="E2" s="2"/>
      <c r="F2" s="2"/>
    </row>
    <row r="3" spans="2:13" ht="13.5" thickBot="1">
      <c r="B3" s="6" t="s">
        <v>87</v>
      </c>
      <c r="C3" s="6"/>
      <c r="D3" s="6"/>
      <c r="E3" s="6"/>
      <c r="F3" s="6"/>
      <c r="G3" s="5"/>
      <c r="H3" s="5"/>
      <c r="I3" s="5"/>
      <c r="J3" s="5"/>
      <c r="K3" s="5"/>
      <c r="L3" s="5"/>
      <c r="M3" s="5"/>
    </row>
    <row r="5" spans="2:12" ht="12.75">
      <c r="B5" s="108" t="s">
        <v>50</v>
      </c>
      <c r="C5" s="110"/>
      <c r="G5" s="108" t="s">
        <v>52</v>
      </c>
      <c r="H5" s="108"/>
      <c r="I5" s="108" t="s">
        <v>54</v>
      </c>
      <c r="J5" s="108"/>
      <c r="K5" s="108" t="s">
        <v>56</v>
      </c>
      <c r="L5" s="108"/>
    </row>
    <row r="6" spans="2:13" ht="12.75">
      <c r="B6" s="108" t="s">
        <v>93</v>
      </c>
      <c r="C6" s="110"/>
      <c r="G6" s="108" t="s">
        <v>94</v>
      </c>
      <c r="H6" s="108"/>
      <c r="I6" s="108" t="s">
        <v>77</v>
      </c>
      <c r="J6" s="108"/>
      <c r="K6" s="108" t="s">
        <v>57</v>
      </c>
      <c r="L6" s="108"/>
      <c r="M6" s="3" t="s">
        <v>27</v>
      </c>
    </row>
    <row r="7" spans="2:19" ht="13.5" thickBot="1">
      <c r="B7" s="109" t="s">
        <v>51</v>
      </c>
      <c r="C7" s="111"/>
      <c r="D7" s="13"/>
      <c r="E7" s="13"/>
      <c r="F7" s="14" t="s">
        <v>3</v>
      </c>
      <c r="G7" s="109" t="s">
        <v>53</v>
      </c>
      <c r="H7" s="109"/>
      <c r="I7" s="109" t="s">
        <v>55</v>
      </c>
      <c r="J7" s="109"/>
      <c r="K7" s="109" t="s">
        <v>51</v>
      </c>
      <c r="L7" s="109"/>
      <c r="M7" s="15" t="s">
        <v>4</v>
      </c>
      <c r="N7" s="18"/>
      <c r="O7" s="18"/>
      <c r="P7" s="18"/>
      <c r="Q7" s="5"/>
      <c r="R7" s="5"/>
      <c r="S7" s="5"/>
    </row>
    <row r="8" spans="2:19" ht="12.75">
      <c r="B8" s="57"/>
      <c r="C8" s="91"/>
      <c r="D8" s="18"/>
      <c r="E8" s="18"/>
      <c r="F8" s="56"/>
      <c r="G8" s="57"/>
      <c r="H8" s="57"/>
      <c r="I8" s="57"/>
      <c r="J8" s="57"/>
      <c r="K8" s="57"/>
      <c r="L8" s="57"/>
      <c r="M8" s="57"/>
      <c r="N8" s="18"/>
      <c r="O8" s="18"/>
      <c r="P8" s="18"/>
      <c r="Q8" s="18"/>
      <c r="R8" s="18"/>
      <c r="S8" s="18"/>
    </row>
    <row r="9" spans="2:11" ht="12.75">
      <c r="B9" s="20"/>
      <c r="D9" s="17" t="s">
        <v>19</v>
      </c>
      <c r="E9" s="2"/>
      <c r="F9" s="2" t="s">
        <v>10</v>
      </c>
      <c r="K9" s="20"/>
    </row>
    <row r="10" spans="2:13" ht="12.75">
      <c r="B10" s="20">
        <v>30.4</v>
      </c>
      <c r="E10" t="s">
        <v>25</v>
      </c>
      <c r="F10" t="s">
        <v>20</v>
      </c>
      <c r="G10" s="31">
        <v>30.3</v>
      </c>
      <c r="H10" s="7"/>
      <c r="I10" s="31">
        <v>29.8</v>
      </c>
      <c r="J10" s="4"/>
      <c r="K10" s="95">
        <f>+G10-I10</f>
        <v>0.5</v>
      </c>
      <c r="L10" s="4"/>
      <c r="M10" s="27"/>
    </row>
    <row r="11" spans="2:13" ht="12.75">
      <c r="B11" s="20"/>
      <c r="E11" t="s">
        <v>21</v>
      </c>
      <c r="F11" t="s">
        <v>22</v>
      </c>
      <c r="G11" s="31"/>
      <c r="H11" s="7"/>
      <c r="I11" s="31"/>
      <c r="J11" s="4"/>
      <c r="K11" s="20"/>
      <c r="M11" s="27"/>
    </row>
    <row r="12" spans="2:13" ht="12.75">
      <c r="B12" s="20">
        <v>422.1</v>
      </c>
      <c r="F12" t="s">
        <v>26</v>
      </c>
      <c r="G12" s="31">
        <v>415.4</v>
      </c>
      <c r="H12" s="7"/>
      <c r="I12" s="31">
        <v>384.7</v>
      </c>
      <c r="J12" s="4"/>
      <c r="K12" s="95">
        <f>+G12-I12</f>
        <v>30.69999999999999</v>
      </c>
      <c r="L12" s="8"/>
      <c r="M12" s="27"/>
    </row>
    <row r="13" spans="2:13" ht="12.75">
      <c r="B13" s="20">
        <v>81.2</v>
      </c>
      <c r="F13" t="s">
        <v>28</v>
      </c>
      <c r="G13" s="31">
        <v>75.3</v>
      </c>
      <c r="H13" s="7"/>
      <c r="I13" s="31">
        <v>70.3</v>
      </c>
      <c r="J13" s="4"/>
      <c r="K13" s="95">
        <f>+G13-I13</f>
        <v>5</v>
      </c>
      <c r="L13" s="4"/>
      <c r="M13" s="27"/>
    </row>
    <row r="14" spans="2:13" ht="12.75">
      <c r="B14" s="20">
        <v>150</v>
      </c>
      <c r="E14" t="s">
        <v>23</v>
      </c>
      <c r="F14" t="s">
        <v>10</v>
      </c>
      <c r="G14" s="31">
        <v>150</v>
      </c>
      <c r="H14" s="4"/>
      <c r="I14" s="31">
        <v>150</v>
      </c>
      <c r="J14" s="4"/>
      <c r="K14" s="95">
        <f>+G14-I14</f>
        <v>0</v>
      </c>
      <c r="L14" s="4"/>
      <c r="M14" s="27"/>
    </row>
    <row r="15" spans="2:13" ht="12.75">
      <c r="B15" s="20"/>
      <c r="G15" s="31"/>
      <c r="H15" s="7"/>
      <c r="I15" s="31"/>
      <c r="J15" s="4"/>
      <c r="K15" s="20"/>
      <c r="L15" s="4"/>
      <c r="M15" s="27"/>
    </row>
    <row r="16" spans="2:13" ht="18.75" customHeight="1">
      <c r="B16" s="21">
        <f>SUM(B10:B15)</f>
        <v>683.7</v>
      </c>
      <c r="C16" s="9"/>
      <c r="D16" s="9"/>
      <c r="E16" s="9"/>
      <c r="F16" s="9" t="s">
        <v>29</v>
      </c>
      <c r="G16" s="10">
        <f>SUM(G10:G15)</f>
        <v>671</v>
      </c>
      <c r="H16" s="10"/>
      <c r="I16" s="10">
        <f>SUM(I10:I15)</f>
        <v>634.8</v>
      </c>
      <c r="J16" s="21"/>
      <c r="K16" s="21">
        <f>SUM(K9:K15)</f>
        <v>36.19999999999999</v>
      </c>
      <c r="L16" s="11"/>
      <c r="M16" s="34"/>
    </row>
    <row r="17" spans="2:13" ht="18.75" customHeight="1">
      <c r="B17" s="92"/>
      <c r="C17" s="18"/>
      <c r="D17" s="18"/>
      <c r="E17" s="18"/>
      <c r="F17" s="18"/>
      <c r="G17" s="89"/>
      <c r="H17" s="89"/>
      <c r="I17" s="89"/>
      <c r="J17" s="92"/>
      <c r="K17" s="92"/>
      <c r="L17" s="93"/>
      <c r="M17" s="90"/>
    </row>
    <row r="18" spans="2:13" ht="12.75">
      <c r="B18" s="20"/>
      <c r="D18" s="12" t="s">
        <v>30</v>
      </c>
      <c r="E18" s="2"/>
      <c r="F18" s="2" t="s">
        <v>88</v>
      </c>
      <c r="G18" s="7"/>
      <c r="H18" s="7"/>
      <c r="I18" s="7"/>
      <c r="J18" s="20"/>
      <c r="K18" s="20"/>
      <c r="L18" s="4"/>
      <c r="M18" s="27"/>
    </row>
    <row r="19" spans="2:13" ht="12.75">
      <c r="B19" s="20"/>
      <c r="E19" t="s">
        <v>25</v>
      </c>
      <c r="F19" t="s">
        <v>89</v>
      </c>
      <c r="G19" s="31"/>
      <c r="H19" s="7"/>
      <c r="I19" s="31"/>
      <c r="J19" s="4"/>
      <c r="K19" s="20"/>
      <c r="M19" s="27"/>
    </row>
    <row r="20" spans="2:13" ht="12.75">
      <c r="B20" s="20">
        <v>1121</v>
      </c>
      <c r="F20" t="s">
        <v>26</v>
      </c>
      <c r="G20" s="31">
        <v>1127.3</v>
      </c>
      <c r="H20" s="7"/>
      <c r="I20" s="31">
        <v>876.5</v>
      </c>
      <c r="J20" s="4"/>
      <c r="K20" s="95">
        <f>+G20-I20</f>
        <v>250.79999999999995</v>
      </c>
      <c r="L20" s="8"/>
      <c r="M20" s="27">
        <v>1</v>
      </c>
    </row>
    <row r="21" spans="1:13" ht="15.75">
      <c r="A21" s="70">
        <v>42</v>
      </c>
      <c r="B21" s="20">
        <v>1137.1</v>
      </c>
      <c r="F21" t="s">
        <v>28</v>
      </c>
      <c r="G21" s="31">
        <v>1046.2</v>
      </c>
      <c r="H21" s="7"/>
      <c r="I21" s="31">
        <v>895</v>
      </c>
      <c r="J21" s="4"/>
      <c r="K21" s="95">
        <f>+G21-I21</f>
        <v>151.20000000000005</v>
      </c>
      <c r="L21" s="4"/>
      <c r="M21" s="27"/>
    </row>
    <row r="22" spans="2:13" ht="12.75">
      <c r="B22" s="20"/>
      <c r="E22" t="s">
        <v>21</v>
      </c>
      <c r="F22" t="s">
        <v>90</v>
      </c>
      <c r="G22" s="31"/>
      <c r="H22" s="7"/>
      <c r="I22" s="31"/>
      <c r="J22" s="4"/>
      <c r="K22" s="20"/>
      <c r="M22" s="27"/>
    </row>
    <row r="23" spans="2:13" ht="12.75">
      <c r="B23" s="20">
        <v>480.4</v>
      </c>
      <c r="F23" t="s">
        <v>26</v>
      </c>
      <c r="G23" s="31">
        <v>367.5</v>
      </c>
      <c r="H23" s="7"/>
      <c r="I23" s="31">
        <v>421.3</v>
      </c>
      <c r="J23" s="4"/>
      <c r="K23" s="95">
        <f>+G23-I23</f>
        <v>-53.80000000000001</v>
      </c>
      <c r="L23" s="8"/>
      <c r="M23" s="27"/>
    </row>
    <row r="24" spans="2:13" ht="12.75">
      <c r="B24" s="20">
        <v>188</v>
      </c>
      <c r="F24" t="s">
        <v>28</v>
      </c>
      <c r="G24" s="31">
        <v>354.9</v>
      </c>
      <c r="H24" s="7"/>
      <c r="I24" s="31">
        <v>113</v>
      </c>
      <c r="J24" s="4"/>
      <c r="K24" s="95">
        <f>+G24-I24</f>
        <v>241.89999999999998</v>
      </c>
      <c r="L24" s="4"/>
      <c r="M24" s="27">
        <v>2</v>
      </c>
    </row>
    <row r="25" spans="2:13" ht="12.75">
      <c r="B25" s="20">
        <v>14.3</v>
      </c>
      <c r="F25" t="s">
        <v>91</v>
      </c>
      <c r="G25" s="31">
        <v>14.3</v>
      </c>
      <c r="H25" s="7"/>
      <c r="I25" s="31">
        <v>14</v>
      </c>
      <c r="J25" s="4"/>
      <c r="K25" s="95">
        <f>+G25-I25</f>
        <v>0.3000000000000007</v>
      </c>
      <c r="L25" s="4"/>
      <c r="M25" s="27"/>
    </row>
    <row r="26" spans="2:13" ht="12.75">
      <c r="B26" s="20">
        <v>1160.2</v>
      </c>
      <c r="E26" t="s">
        <v>23</v>
      </c>
      <c r="F26" t="s">
        <v>92</v>
      </c>
      <c r="G26" s="31">
        <v>1160.2</v>
      </c>
      <c r="H26" s="7"/>
      <c r="I26" s="31">
        <v>1180.5</v>
      </c>
      <c r="J26" s="4"/>
      <c r="K26" s="95">
        <f>+G26-I26</f>
        <v>-20.299999999999955</v>
      </c>
      <c r="L26" s="4"/>
      <c r="M26" s="27"/>
    </row>
    <row r="27" spans="2:13" ht="12.75">
      <c r="B27" s="20"/>
      <c r="G27" s="7"/>
      <c r="H27" s="7"/>
      <c r="I27" s="7"/>
      <c r="J27" s="20"/>
      <c r="K27" s="20"/>
      <c r="L27" s="4"/>
      <c r="M27" s="27"/>
    </row>
    <row r="28" spans="2:13" ht="18" customHeight="1">
      <c r="B28" s="21">
        <f>SUM(B20:B27)</f>
        <v>4101</v>
      </c>
      <c r="C28" s="9"/>
      <c r="D28" s="9"/>
      <c r="E28" s="9"/>
      <c r="F28" s="9" t="s">
        <v>31</v>
      </c>
      <c r="G28" s="21">
        <f>SUM(G20:G27)</f>
        <v>4070.4000000000005</v>
      </c>
      <c r="H28" s="10"/>
      <c r="I28" s="21">
        <f>SUM(I20:I27)</f>
        <v>3500.3</v>
      </c>
      <c r="J28" s="21"/>
      <c r="K28" s="21">
        <f>SUM(K20:K27)</f>
        <v>570.0999999999999</v>
      </c>
      <c r="L28" s="11"/>
      <c r="M28" s="34"/>
    </row>
    <row r="29" spans="2:13" ht="18" customHeight="1">
      <c r="B29" s="92"/>
      <c r="C29" s="18"/>
      <c r="D29" s="18"/>
      <c r="E29" s="18"/>
      <c r="F29" s="18"/>
      <c r="G29" s="92"/>
      <c r="H29" s="89"/>
      <c r="I29" s="92"/>
      <c r="J29" s="92"/>
      <c r="K29" s="92"/>
      <c r="L29" s="93"/>
      <c r="M29" s="90"/>
    </row>
    <row r="30" spans="2:13" ht="12.75">
      <c r="B30" s="20"/>
      <c r="D30" s="12" t="s">
        <v>32</v>
      </c>
      <c r="E30" s="2"/>
      <c r="F30" s="2" t="s">
        <v>11</v>
      </c>
      <c r="G30" s="7"/>
      <c r="H30" s="7"/>
      <c r="I30" s="7"/>
      <c r="J30" s="20"/>
      <c r="K30" s="20"/>
      <c r="L30" s="4"/>
      <c r="M30" s="27"/>
    </row>
    <row r="31" spans="2:13" ht="12.75">
      <c r="B31" s="20"/>
      <c r="E31" t="s">
        <v>25</v>
      </c>
      <c r="F31" s="1" t="s">
        <v>11</v>
      </c>
      <c r="G31" s="7"/>
      <c r="H31" s="7"/>
      <c r="I31" s="7"/>
      <c r="J31" s="20"/>
      <c r="K31" s="20"/>
      <c r="L31" s="4"/>
      <c r="M31" s="27"/>
    </row>
    <row r="32" spans="2:13" ht="12.75">
      <c r="B32" s="20">
        <v>1484.4</v>
      </c>
      <c r="F32" t="s">
        <v>26</v>
      </c>
      <c r="G32" s="31">
        <v>1298.5</v>
      </c>
      <c r="H32" s="7"/>
      <c r="I32" s="31">
        <v>1417.6</v>
      </c>
      <c r="J32" s="20"/>
      <c r="K32" s="95">
        <f aca="true" t="shared" si="0" ref="K32:K39">+G32-I32</f>
        <v>-119.09999999999991</v>
      </c>
      <c r="L32" s="4"/>
      <c r="M32" s="27"/>
    </row>
    <row r="33" spans="2:13" ht="12.75">
      <c r="B33" s="20">
        <v>781.8</v>
      </c>
      <c r="F33" t="s">
        <v>28</v>
      </c>
      <c r="G33" s="31">
        <v>859.3</v>
      </c>
      <c r="H33" s="7"/>
      <c r="I33" s="31">
        <v>752.7</v>
      </c>
      <c r="J33" s="20"/>
      <c r="K33" s="95">
        <f t="shared" si="0"/>
        <v>106.59999999999991</v>
      </c>
      <c r="L33" s="4"/>
      <c r="M33" s="27"/>
    </row>
    <row r="34" spans="2:13" ht="12.75">
      <c r="B34" s="20">
        <v>13557.8</v>
      </c>
      <c r="F34" t="s">
        <v>33</v>
      </c>
      <c r="G34" s="31">
        <v>13547.6</v>
      </c>
      <c r="H34" s="7"/>
      <c r="I34" s="31">
        <v>12962.9</v>
      </c>
      <c r="J34" s="20"/>
      <c r="K34" s="95">
        <f t="shared" si="0"/>
        <v>584.7000000000007</v>
      </c>
      <c r="L34" s="4"/>
      <c r="M34" s="27"/>
    </row>
    <row r="35" spans="2:13" ht="12.75">
      <c r="B35" s="20">
        <v>655.8</v>
      </c>
      <c r="F35" t="s">
        <v>34</v>
      </c>
      <c r="G35" s="31">
        <v>655.8</v>
      </c>
      <c r="H35" s="7"/>
      <c r="I35" s="31">
        <v>600</v>
      </c>
      <c r="J35" s="20"/>
      <c r="K35" s="95">
        <f t="shared" si="0"/>
        <v>55.799999999999955</v>
      </c>
      <c r="L35" s="4"/>
      <c r="M35" s="27"/>
    </row>
    <row r="36" spans="2:13" ht="25.5">
      <c r="B36" s="20">
        <v>-750</v>
      </c>
      <c r="F36" s="71" t="s">
        <v>95</v>
      </c>
      <c r="G36" s="31">
        <v>-750</v>
      </c>
      <c r="H36" s="7"/>
      <c r="I36" s="31">
        <v>-614.1</v>
      </c>
      <c r="J36" s="20"/>
      <c r="K36" s="95">
        <f t="shared" si="0"/>
        <v>-135.89999999999998</v>
      </c>
      <c r="L36" s="4"/>
      <c r="M36" s="27"/>
    </row>
    <row r="37" spans="2:13" ht="12.75">
      <c r="B37" s="20">
        <v>1952.6</v>
      </c>
      <c r="E37" t="s">
        <v>21</v>
      </c>
      <c r="F37" t="s">
        <v>12</v>
      </c>
      <c r="G37" s="31">
        <v>1952.6</v>
      </c>
      <c r="H37" s="7"/>
      <c r="I37" s="31">
        <v>1952.6</v>
      </c>
      <c r="J37" s="20"/>
      <c r="K37" s="95">
        <f t="shared" si="0"/>
        <v>0</v>
      </c>
      <c r="L37" s="4"/>
      <c r="M37" s="27"/>
    </row>
    <row r="38" spans="2:13" ht="12.75">
      <c r="B38" s="20">
        <v>750</v>
      </c>
      <c r="E38" t="s">
        <v>23</v>
      </c>
      <c r="F38" t="s">
        <v>35</v>
      </c>
      <c r="G38" s="31">
        <v>750</v>
      </c>
      <c r="H38" s="7"/>
      <c r="I38" s="31">
        <v>600</v>
      </c>
      <c r="J38" s="20"/>
      <c r="K38" s="95">
        <f t="shared" si="0"/>
        <v>150</v>
      </c>
      <c r="L38" s="4"/>
      <c r="M38" s="27"/>
    </row>
    <row r="39" spans="2:13" ht="12.75">
      <c r="B39" s="20">
        <v>445.8</v>
      </c>
      <c r="E39" t="s">
        <v>38</v>
      </c>
      <c r="F39" t="s">
        <v>76</v>
      </c>
      <c r="G39" s="20">
        <v>445.8</v>
      </c>
      <c r="I39" s="20">
        <v>445.8</v>
      </c>
      <c r="K39" s="95">
        <f t="shared" si="0"/>
        <v>0</v>
      </c>
      <c r="M39" s="27"/>
    </row>
    <row r="40" spans="2:13" ht="12.75">
      <c r="B40" s="20"/>
      <c r="G40" s="7"/>
      <c r="H40" s="7"/>
      <c r="I40" s="7"/>
      <c r="J40" s="20"/>
      <c r="K40" s="20"/>
      <c r="L40" s="4"/>
      <c r="M40" s="27"/>
    </row>
    <row r="41" spans="2:13" ht="16.5" customHeight="1">
      <c r="B41" s="23">
        <f>SUM(B32:B40)</f>
        <v>18878.199999999997</v>
      </c>
      <c r="C41" s="9"/>
      <c r="D41" s="9"/>
      <c r="E41" s="9"/>
      <c r="F41" s="9" t="s">
        <v>36</v>
      </c>
      <c r="G41" s="30">
        <f>SUM(G32:G40)</f>
        <v>18759.6</v>
      </c>
      <c r="H41" s="10"/>
      <c r="I41" s="30">
        <f>SUM(I32:I40)</f>
        <v>18117.5</v>
      </c>
      <c r="J41" s="21"/>
      <c r="K41" s="21">
        <f>SUM(K32:K40)</f>
        <v>642.1000000000007</v>
      </c>
      <c r="L41" s="11"/>
      <c r="M41" s="34"/>
    </row>
    <row r="42" spans="2:13" ht="13.5" thickBot="1">
      <c r="B42" s="16"/>
      <c r="C42" s="16"/>
      <c r="D42" s="16"/>
      <c r="E42" s="16"/>
      <c r="F42" s="16"/>
      <c r="G42" s="16"/>
      <c r="H42" s="16"/>
      <c r="I42" s="32"/>
      <c r="J42" s="32"/>
      <c r="K42" s="32"/>
      <c r="L42" s="16"/>
      <c r="M42" s="35"/>
    </row>
    <row r="43" spans="2:13" ht="12.75">
      <c r="B43" s="108" t="s">
        <v>50</v>
      </c>
      <c r="C43" s="110"/>
      <c r="G43" s="108" t="s">
        <v>52</v>
      </c>
      <c r="H43" s="108"/>
      <c r="I43" s="108" t="s">
        <v>54</v>
      </c>
      <c r="J43" s="108"/>
      <c r="K43" s="108" t="s">
        <v>56</v>
      </c>
      <c r="L43" s="108"/>
      <c r="M43" s="27"/>
    </row>
    <row r="44" spans="2:13" ht="12.75">
      <c r="B44" s="108" t="s">
        <v>93</v>
      </c>
      <c r="C44" s="110"/>
      <c r="G44" s="108" t="s">
        <v>94</v>
      </c>
      <c r="H44" s="108"/>
      <c r="I44" s="108" t="s">
        <v>77</v>
      </c>
      <c r="J44" s="108"/>
      <c r="K44" s="108" t="s">
        <v>57</v>
      </c>
      <c r="L44" s="108"/>
      <c r="M44" s="3" t="s">
        <v>27</v>
      </c>
    </row>
    <row r="45" spans="2:19" ht="13.5" thickBot="1">
      <c r="B45" s="109" t="s">
        <v>51</v>
      </c>
      <c r="C45" s="111"/>
      <c r="D45" s="13"/>
      <c r="E45" s="13"/>
      <c r="F45" s="14" t="s">
        <v>3</v>
      </c>
      <c r="G45" s="109" t="s">
        <v>53</v>
      </c>
      <c r="H45" s="109"/>
      <c r="I45" s="109" t="s">
        <v>55</v>
      </c>
      <c r="J45" s="109"/>
      <c r="K45" s="109" t="s">
        <v>51</v>
      </c>
      <c r="L45" s="109"/>
      <c r="M45" s="15" t="s">
        <v>4</v>
      </c>
      <c r="N45" s="18"/>
      <c r="O45" s="18"/>
      <c r="P45" s="18"/>
      <c r="Q45" s="5"/>
      <c r="R45" s="5"/>
      <c r="S45" s="5"/>
    </row>
    <row r="46" spans="2:19" ht="12.75">
      <c r="B46" s="57"/>
      <c r="C46" s="91"/>
      <c r="D46" s="18"/>
      <c r="E46" s="18"/>
      <c r="F46" s="56"/>
      <c r="G46" s="57"/>
      <c r="H46" s="57"/>
      <c r="I46" s="57"/>
      <c r="J46" s="57"/>
      <c r="K46" s="57"/>
      <c r="L46" s="57"/>
      <c r="M46" s="57"/>
      <c r="N46" s="18"/>
      <c r="O46" s="18"/>
      <c r="P46" s="18"/>
      <c r="Q46" s="18"/>
      <c r="R46" s="18"/>
      <c r="S46" s="18"/>
    </row>
    <row r="47" spans="2:13" ht="12.75">
      <c r="B47" s="19"/>
      <c r="D47" s="12" t="s">
        <v>37</v>
      </c>
      <c r="E47" s="2"/>
      <c r="F47" s="2" t="s">
        <v>71</v>
      </c>
      <c r="M47" s="27"/>
    </row>
    <row r="48" spans="2:13" ht="12.75">
      <c r="B48" s="20"/>
      <c r="E48" t="s">
        <v>25</v>
      </c>
      <c r="F48" t="s">
        <v>71</v>
      </c>
      <c r="G48" s="20"/>
      <c r="I48" s="20"/>
      <c r="K48" s="20"/>
      <c r="M48" s="27"/>
    </row>
    <row r="49" spans="2:13" ht="12.75">
      <c r="B49" s="20">
        <v>16464.5</v>
      </c>
      <c r="F49" t="s">
        <v>26</v>
      </c>
      <c r="G49" s="20">
        <v>16186.5</v>
      </c>
      <c r="I49" s="24">
        <v>16612.3</v>
      </c>
      <c r="K49" s="95">
        <f>+G49-I49</f>
        <v>-425.7999999999993</v>
      </c>
      <c r="M49" s="27"/>
    </row>
    <row r="50" spans="2:13" ht="12.75">
      <c r="B50" s="20">
        <v>50728.8</v>
      </c>
      <c r="F50" t="s">
        <v>28</v>
      </c>
      <c r="G50" s="20">
        <v>50936.1</v>
      </c>
      <c r="I50" s="20">
        <v>48034.5</v>
      </c>
      <c r="K50" s="95">
        <f>+G50-I50</f>
        <v>2901.5999999999985</v>
      </c>
      <c r="M50" s="27"/>
    </row>
    <row r="51" spans="2:13" ht="12.75">
      <c r="B51" s="20">
        <v>-39863.2</v>
      </c>
      <c r="F51" t="s">
        <v>68</v>
      </c>
      <c r="G51" s="20">
        <v>-40519.2</v>
      </c>
      <c r="I51" s="20">
        <v>-38595.1</v>
      </c>
      <c r="K51" s="95">
        <f>+G51-I51</f>
        <v>-1924.0999999999985</v>
      </c>
      <c r="M51" s="27"/>
    </row>
    <row r="52" spans="2:13" ht="12.75">
      <c r="B52" s="20"/>
      <c r="E52" t="s">
        <v>21</v>
      </c>
      <c r="F52" s="1" t="s">
        <v>69</v>
      </c>
      <c r="G52" s="20"/>
      <c r="I52" s="20"/>
      <c r="K52" s="20"/>
      <c r="M52" s="27"/>
    </row>
    <row r="53" spans="2:13" ht="12.75">
      <c r="B53" s="20">
        <v>958.3</v>
      </c>
      <c r="F53" t="s">
        <v>26</v>
      </c>
      <c r="G53" s="24">
        <v>899.5</v>
      </c>
      <c r="I53" s="24">
        <v>998.3</v>
      </c>
      <c r="K53" s="95">
        <f>+G53-I53</f>
        <v>-98.79999999999995</v>
      </c>
      <c r="M53" s="27"/>
    </row>
    <row r="54" spans="2:13" ht="12.75">
      <c r="B54" s="20">
        <v>234.3</v>
      </c>
      <c r="F54" t="s">
        <v>28</v>
      </c>
      <c r="G54" s="20">
        <v>178.2</v>
      </c>
      <c r="I54" s="20">
        <v>142.2</v>
      </c>
      <c r="K54" s="95">
        <f>+G54-I54</f>
        <v>36</v>
      </c>
      <c r="M54" s="27"/>
    </row>
    <row r="56" spans="2:13" ht="8.25" customHeight="1">
      <c r="B56" s="20"/>
      <c r="G56" s="20"/>
      <c r="I56" s="20"/>
      <c r="K56" s="20"/>
      <c r="M56" s="27"/>
    </row>
    <row r="57" spans="2:13" ht="18" customHeight="1">
      <c r="B57" s="21">
        <f>SUM(B48:B55)</f>
        <v>28522.700000000004</v>
      </c>
      <c r="C57" s="9"/>
      <c r="D57" s="9"/>
      <c r="E57" s="9"/>
      <c r="F57" s="9" t="s">
        <v>42</v>
      </c>
      <c r="G57" s="30">
        <f>SUM(G48:G55)</f>
        <v>27681.10000000001</v>
      </c>
      <c r="H57" s="10"/>
      <c r="I57" s="30">
        <f>SUM(I48:I55)</f>
        <v>27192.200000000004</v>
      </c>
      <c r="J57" s="30">
        <f>SUM(J48:J55)</f>
        <v>0</v>
      </c>
      <c r="K57" s="30">
        <f>SUM(K48:K55)</f>
        <v>488.9000000000008</v>
      </c>
      <c r="L57" s="11"/>
      <c r="M57" s="34"/>
    </row>
    <row r="58" spans="2:13" ht="18" customHeight="1">
      <c r="B58" s="92"/>
      <c r="C58" s="18"/>
      <c r="D58" s="18"/>
      <c r="E58" s="18"/>
      <c r="F58" s="18"/>
      <c r="G58" s="94"/>
      <c r="H58" s="89"/>
      <c r="I58" s="94"/>
      <c r="J58" s="94"/>
      <c r="K58" s="94"/>
      <c r="L58" s="93"/>
      <c r="M58" s="90"/>
    </row>
    <row r="59" spans="2:18" ht="12.75">
      <c r="B59" s="20"/>
      <c r="D59" s="76" t="s">
        <v>40</v>
      </c>
      <c r="E59" s="2"/>
      <c r="F59" s="2" t="s">
        <v>96</v>
      </c>
      <c r="G59" s="31"/>
      <c r="H59" s="31"/>
      <c r="I59" s="7"/>
      <c r="J59" s="4"/>
      <c r="K59" s="4"/>
      <c r="L59" s="27"/>
      <c r="P59" s="18"/>
      <c r="Q59" s="18"/>
      <c r="R59" s="18"/>
    </row>
    <row r="60" spans="1:18" ht="15.75">
      <c r="A60" s="70">
        <v>43</v>
      </c>
      <c r="B60" s="20"/>
      <c r="E60" t="s">
        <v>25</v>
      </c>
      <c r="F60" s="1" t="s">
        <v>97</v>
      </c>
      <c r="G60" s="31"/>
      <c r="H60" s="31"/>
      <c r="I60" s="7"/>
      <c r="J60" s="4"/>
      <c r="K60" s="4"/>
      <c r="L60" s="27"/>
      <c r="P60" s="18"/>
      <c r="Q60" s="18"/>
      <c r="R60" s="18"/>
    </row>
    <row r="61" spans="2:18" ht="12.75">
      <c r="B61" s="20">
        <v>3559.2</v>
      </c>
      <c r="F61" t="s">
        <v>26</v>
      </c>
      <c r="G61" s="31">
        <v>3473.7</v>
      </c>
      <c r="I61" s="31">
        <v>3423.2</v>
      </c>
      <c r="J61" s="7"/>
      <c r="K61" s="95">
        <f aca="true" t="shared" si="1" ref="K61:K70">+G61-I61</f>
        <v>50.5</v>
      </c>
      <c r="L61" s="27"/>
      <c r="P61" s="18"/>
      <c r="Q61" s="18"/>
      <c r="R61" s="18"/>
    </row>
    <row r="62" spans="2:18" ht="12.75">
      <c r="B62" s="20">
        <v>1811.6</v>
      </c>
      <c r="F62" t="s">
        <v>28</v>
      </c>
      <c r="G62" s="31">
        <v>1605.3</v>
      </c>
      <c r="I62" s="31">
        <v>1635.2</v>
      </c>
      <c r="J62" s="7"/>
      <c r="K62" s="95">
        <f t="shared" si="1"/>
        <v>-29.90000000000009</v>
      </c>
      <c r="L62" s="27"/>
      <c r="P62" s="18"/>
      <c r="Q62" s="18"/>
      <c r="R62" s="18"/>
    </row>
    <row r="63" spans="2:18" ht="12.75">
      <c r="B63" s="20"/>
      <c r="E63" t="s">
        <v>21</v>
      </c>
      <c r="F63" s="1" t="s">
        <v>98</v>
      </c>
      <c r="G63" s="31"/>
      <c r="I63" s="31"/>
      <c r="J63" s="7"/>
      <c r="K63" s="4"/>
      <c r="L63" s="27"/>
      <c r="P63" s="18"/>
      <c r="Q63" s="18"/>
      <c r="R63" s="18"/>
    </row>
    <row r="64" spans="2:18" ht="12.75">
      <c r="B64" s="20">
        <v>1298.4</v>
      </c>
      <c r="F64" t="s">
        <v>26</v>
      </c>
      <c r="G64" s="31">
        <v>1219.4</v>
      </c>
      <c r="I64" s="31">
        <v>1225.7</v>
      </c>
      <c r="J64" s="7"/>
      <c r="K64" s="95">
        <f t="shared" si="1"/>
        <v>-6.2999999999999545</v>
      </c>
      <c r="L64" s="27"/>
      <c r="P64" s="18"/>
      <c r="Q64" s="18"/>
      <c r="R64" s="18"/>
    </row>
    <row r="65" spans="2:18" ht="12.75">
      <c r="B65" s="20">
        <v>710.3</v>
      </c>
      <c r="F65" t="s">
        <v>28</v>
      </c>
      <c r="G65" s="31">
        <v>489.9</v>
      </c>
      <c r="I65" s="31">
        <v>1198.1</v>
      </c>
      <c r="J65" s="7"/>
      <c r="K65" s="95">
        <f t="shared" si="1"/>
        <v>-708.1999999999999</v>
      </c>
      <c r="L65" s="27"/>
      <c r="M65" s="27">
        <v>3</v>
      </c>
      <c r="P65" s="18"/>
      <c r="Q65" s="18"/>
      <c r="R65" s="18"/>
    </row>
    <row r="66" spans="2:18" ht="12.75">
      <c r="B66" s="20"/>
      <c r="E66" t="s">
        <v>23</v>
      </c>
      <c r="F66" s="1" t="s">
        <v>99</v>
      </c>
      <c r="G66" s="31"/>
      <c r="I66" s="31"/>
      <c r="J66" s="7"/>
      <c r="K66" s="4"/>
      <c r="L66" s="27"/>
      <c r="P66" s="18"/>
      <c r="Q66" s="18"/>
      <c r="R66" s="18"/>
    </row>
    <row r="67" spans="2:18" ht="12.75">
      <c r="B67" s="20">
        <v>1113.2</v>
      </c>
      <c r="F67" t="s">
        <v>26</v>
      </c>
      <c r="G67" s="31">
        <v>1032.5</v>
      </c>
      <c r="I67" s="31">
        <v>935.5</v>
      </c>
      <c r="J67" s="7"/>
      <c r="K67" s="95">
        <f t="shared" si="1"/>
        <v>97</v>
      </c>
      <c r="L67" s="27"/>
      <c r="P67" s="18"/>
      <c r="Q67" s="18"/>
      <c r="R67" s="18"/>
    </row>
    <row r="68" spans="2:18" ht="12.75">
      <c r="B68" s="20">
        <v>290</v>
      </c>
      <c r="F68" t="s">
        <v>28</v>
      </c>
      <c r="G68" s="31">
        <v>343.5</v>
      </c>
      <c r="I68" s="31">
        <v>346.5</v>
      </c>
      <c r="J68" s="7"/>
      <c r="K68" s="95">
        <f t="shared" si="1"/>
        <v>-3</v>
      </c>
      <c r="L68" s="27"/>
      <c r="P68" s="18"/>
      <c r="Q68" s="18"/>
      <c r="R68" s="18"/>
    </row>
    <row r="69" spans="2:18" ht="12.75">
      <c r="B69" s="20"/>
      <c r="E69" t="s">
        <v>38</v>
      </c>
      <c r="F69" s="1" t="s">
        <v>100</v>
      </c>
      <c r="G69" s="31"/>
      <c r="I69" s="31"/>
      <c r="J69" s="7"/>
      <c r="K69" s="4"/>
      <c r="L69" s="27"/>
      <c r="P69" s="18"/>
      <c r="Q69" s="18"/>
      <c r="R69" s="18"/>
    </row>
    <row r="70" spans="2:18" ht="12.75">
      <c r="B70" s="20">
        <v>27.2</v>
      </c>
      <c r="F70" t="s">
        <v>26</v>
      </c>
      <c r="G70" s="31">
        <v>4.4</v>
      </c>
      <c r="I70" s="31">
        <v>6.9</v>
      </c>
      <c r="J70" s="7"/>
      <c r="K70" s="95">
        <f t="shared" si="1"/>
        <v>-2.5</v>
      </c>
      <c r="L70" s="27"/>
      <c r="P70" s="18"/>
      <c r="Q70" s="18"/>
      <c r="R70" s="18"/>
    </row>
    <row r="71" spans="2:18" ht="12.75">
      <c r="B71" s="20">
        <v>17.7</v>
      </c>
      <c r="F71" t="s">
        <v>28</v>
      </c>
      <c r="G71" s="31">
        <v>13.1</v>
      </c>
      <c r="I71" s="31">
        <v>16.8</v>
      </c>
      <c r="J71" s="7"/>
      <c r="K71" s="77">
        <f>SUM(G71-I71)</f>
        <v>-3.700000000000001</v>
      </c>
      <c r="L71" s="27"/>
      <c r="P71" s="18"/>
      <c r="Q71" s="18"/>
      <c r="R71" s="18"/>
    </row>
    <row r="72" spans="2:18" ht="12.75">
      <c r="B72" s="20"/>
      <c r="E72" t="s">
        <v>39</v>
      </c>
      <c r="F72" t="s">
        <v>101</v>
      </c>
      <c r="G72" s="78"/>
      <c r="H72" s="7"/>
      <c r="I72" s="78"/>
      <c r="J72" s="7"/>
      <c r="K72" s="4"/>
      <c r="L72" s="27"/>
      <c r="P72" s="18"/>
      <c r="Q72" s="18"/>
      <c r="R72" s="18"/>
    </row>
    <row r="73" spans="2:18" ht="12.75">
      <c r="B73" s="20">
        <v>2500</v>
      </c>
      <c r="F73" t="s">
        <v>115</v>
      </c>
      <c r="G73" s="20">
        <v>2126.9</v>
      </c>
      <c r="H73" s="7"/>
      <c r="I73" s="20">
        <v>1960</v>
      </c>
      <c r="J73" s="7"/>
      <c r="K73" s="95">
        <f>+G73-I73</f>
        <v>166.9000000000001</v>
      </c>
      <c r="L73" s="27"/>
      <c r="P73" s="18"/>
      <c r="Q73" s="18"/>
      <c r="R73" s="18"/>
    </row>
    <row r="74" spans="2:18" ht="12.75">
      <c r="B74" s="20">
        <v>196.5</v>
      </c>
      <c r="F74" t="s">
        <v>116</v>
      </c>
      <c r="G74" s="20">
        <v>234.5</v>
      </c>
      <c r="H74" s="7"/>
      <c r="I74" s="20">
        <v>167.1</v>
      </c>
      <c r="J74" s="7"/>
      <c r="K74" s="95">
        <f>+G74-I74</f>
        <v>67.4</v>
      </c>
      <c r="L74" s="27"/>
      <c r="P74" s="18"/>
      <c r="Q74" s="18"/>
      <c r="R74" s="18"/>
    </row>
    <row r="75" spans="2:18" ht="12.75">
      <c r="B75" s="20">
        <v>88.5</v>
      </c>
      <c r="F75" t="s">
        <v>117</v>
      </c>
      <c r="G75" s="20">
        <v>53.1</v>
      </c>
      <c r="H75" s="7"/>
      <c r="I75" s="20">
        <v>88.2</v>
      </c>
      <c r="J75" s="7"/>
      <c r="K75" s="95">
        <f>+G75-I75</f>
        <v>-35.1</v>
      </c>
      <c r="L75" s="27"/>
      <c r="P75" s="18"/>
      <c r="Q75" s="18"/>
      <c r="R75" s="18"/>
    </row>
    <row r="76" spans="2:18" ht="12.75">
      <c r="B76" s="20">
        <v>123.1</v>
      </c>
      <c r="F76" t="s">
        <v>118</v>
      </c>
      <c r="G76" s="20">
        <v>47.5</v>
      </c>
      <c r="H76" s="7"/>
      <c r="I76" s="20">
        <v>34.5</v>
      </c>
      <c r="J76" s="7"/>
      <c r="K76" s="95">
        <f>+G76-I76</f>
        <v>13</v>
      </c>
      <c r="L76" s="27"/>
      <c r="P76" s="18"/>
      <c r="Q76" s="18"/>
      <c r="R76" s="18"/>
    </row>
    <row r="77" spans="2:18" ht="12.75">
      <c r="B77" s="20"/>
      <c r="G77" s="7"/>
      <c r="H77" s="7"/>
      <c r="I77" s="7"/>
      <c r="J77" s="4"/>
      <c r="K77" s="4"/>
      <c r="L77" s="27"/>
      <c r="P77" s="18"/>
      <c r="Q77" s="18"/>
      <c r="R77" s="18"/>
    </row>
    <row r="78" spans="2:18" ht="16.5" customHeight="1">
      <c r="B78" s="23">
        <f>SUM(B60:B77)</f>
        <v>11735.7</v>
      </c>
      <c r="C78" s="9"/>
      <c r="D78" s="9"/>
      <c r="E78" s="9"/>
      <c r="F78" s="9" t="s">
        <v>49</v>
      </c>
      <c r="G78" s="23">
        <f>SUM(G60:G77)</f>
        <v>10643.8</v>
      </c>
      <c r="H78" s="10"/>
      <c r="I78" s="23">
        <f>SUM(I60:I77)</f>
        <v>11037.699999999999</v>
      </c>
      <c r="J78" s="10"/>
      <c r="K78" s="23">
        <f>SUM(K60:K77)</f>
        <v>-393.9</v>
      </c>
      <c r="L78" s="34"/>
      <c r="M78" s="9"/>
      <c r="P78" s="18"/>
      <c r="Q78" s="18"/>
      <c r="R78" s="18"/>
    </row>
    <row r="79" spans="2:13" ht="13.5" thickBot="1">
      <c r="B79" s="16"/>
      <c r="C79" s="16"/>
      <c r="D79" s="16"/>
      <c r="E79" s="16"/>
      <c r="F79" s="16"/>
      <c r="G79" s="16"/>
      <c r="H79" s="16"/>
      <c r="I79" s="32"/>
      <c r="J79" s="32"/>
      <c r="K79" s="32"/>
      <c r="L79" s="16"/>
      <c r="M79" s="35"/>
    </row>
    <row r="80" spans="2:13" ht="12.75">
      <c r="B80" s="108" t="s">
        <v>50</v>
      </c>
      <c r="C80" s="110"/>
      <c r="G80" s="108" t="s">
        <v>52</v>
      </c>
      <c r="H80" s="108"/>
      <c r="I80" s="108" t="s">
        <v>54</v>
      </c>
      <c r="J80" s="108"/>
      <c r="K80" s="108" t="s">
        <v>56</v>
      </c>
      <c r="L80" s="108"/>
      <c r="M80" s="27"/>
    </row>
    <row r="81" spans="2:13" ht="12.75">
      <c r="B81" s="108" t="s">
        <v>93</v>
      </c>
      <c r="C81" s="110"/>
      <c r="G81" s="108" t="s">
        <v>94</v>
      </c>
      <c r="H81" s="108"/>
      <c r="I81" s="108" t="s">
        <v>77</v>
      </c>
      <c r="J81" s="108"/>
      <c r="K81" s="108" t="s">
        <v>57</v>
      </c>
      <c r="L81" s="108"/>
      <c r="M81" s="3" t="s">
        <v>27</v>
      </c>
    </row>
    <row r="82" spans="2:19" ht="13.5" thickBot="1">
      <c r="B82" s="109" t="s">
        <v>51</v>
      </c>
      <c r="C82" s="111"/>
      <c r="D82" s="13"/>
      <c r="E82" s="13"/>
      <c r="F82" s="14" t="s">
        <v>3</v>
      </c>
      <c r="G82" s="109" t="s">
        <v>53</v>
      </c>
      <c r="H82" s="109"/>
      <c r="I82" s="109" t="s">
        <v>55</v>
      </c>
      <c r="J82" s="109"/>
      <c r="K82" s="109" t="s">
        <v>51</v>
      </c>
      <c r="L82" s="109"/>
      <c r="M82" s="15" t="s">
        <v>4</v>
      </c>
      <c r="N82" s="18"/>
      <c r="O82" s="18"/>
      <c r="P82" s="18"/>
      <c r="Q82" s="5"/>
      <c r="R82" s="5"/>
      <c r="S82" s="5"/>
    </row>
    <row r="83" spans="2:19" ht="12.75">
      <c r="B83" s="57"/>
      <c r="C83" s="91"/>
      <c r="D83" s="18"/>
      <c r="E83" s="18"/>
      <c r="F83" s="56"/>
      <c r="G83" s="57"/>
      <c r="H83" s="57"/>
      <c r="I83" s="57"/>
      <c r="J83" s="57"/>
      <c r="K83" s="57"/>
      <c r="L83" s="57"/>
      <c r="M83" s="57"/>
      <c r="N83" s="18"/>
      <c r="O83" s="18"/>
      <c r="P83" s="18"/>
      <c r="Q83" s="18"/>
      <c r="R83" s="18"/>
      <c r="S83" s="18"/>
    </row>
    <row r="84" spans="2:13" ht="12.75">
      <c r="B84" s="20"/>
      <c r="D84" s="2" t="s">
        <v>102</v>
      </c>
      <c r="E84" s="2"/>
      <c r="F84" s="2" t="s">
        <v>41</v>
      </c>
      <c r="M84" s="27"/>
    </row>
    <row r="85" spans="2:13" ht="12.75">
      <c r="B85" s="20"/>
      <c r="E85" t="s">
        <v>25</v>
      </c>
      <c r="F85" t="s">
        <v>43</v>
      </c>
      <c r="K85" s="20"/>
      <c r="M85" s="27"/>
    </row>
    <row r="86" spans="2:13" ht="12.75">
      <c r="B86" s="20">
        <v>4803.3</v>
      </c>
      <c r="F86" t="s">
        <v>44</v>
      </c>
      <c r="G86" s="20">
        <v>4793.6</v>
      </c>
      <c r="I86" s="20">
        <v>4933.1</v>
      </c>
      <c r="K86" s="20">
        <f>SUM(G86-I86)</f>
        <v>-139.5</v>
      </c>
      <c r="M86" s="27"/>
    </row>
    <row r="87" spans="2:13" ht="12.75">
      <c r="B87" s="20">
        <v>-4803.3</v>
      </c>
      <c r="F87" t="s">
        <v>67</v>
      </c>
      <c r="G87" s="20">
        <v>-4793.6</v>
      </c>
      <c r="I87" s="20">
        <v>-5124.4</v>
      </c>
      <c r="K87" s="20">
        <f>SUM(G87-I87)</f>
        <v>330.7999999999993</v>
      </c>
      <c r="M87" s="27"/>
    </row>
    <row r="88" spans="2:13" ht="12.75">
      <c r="B88" s="20"/>
      <c r="E88" t="s">
        <v>21</v>
      </c>
      <c r="F88" t="s">
        <v>45</v>
      </c>
      <c r="G88" s="20"/>
      <c r="I88" s="20"/>
      <c r="K88" s="20"/>
      <c r="M88" s="27"/>
    </row>
    <row r="89" spans="2:13" ht="12.75">
      <c r="B89" s="20">
        <v>3447.6</v>
      </c>
      <c r="F89" t="s">
        <v>46</v>
      </c>
      <c r="G89" s="20">
        <v>3457.7</v>
      </c>
      <c r="I89" s="20">
        <v>3457.7</v>
      </c>
      <c r="K89" s="95">
        <f>+G89-I89</f>
        <v>0</v>
      </c>
      <c r="M89" s="27"/>
    </row>
    <row r="90" spans="2:13" ht="12.75">
      <c r="B90" s="20">
        <v>-3447.6</v>
      </c>
      <c r="F90" t="s">
        <v>67</v>
      </c>
      <c r="G90" s="20">
        <v>-3457.7</v>
      </c>
      <c r="I90" s="20">
        <v>-3457.7</v>
      </c>
      <c r="K90" s="95">
        <f>+G90-I90</f>
        <v>0</v>
      </c>
      <c r="M90" s="27"/>
    </row>
    <row r="91" spans="2:13" ht="12.75">
      <c r="B91" s="20"/>
      <c r="E91" t="s">
        <v>23</v>
      </c>
      <c r="F91" t="s">
        <v>47</v>
      </c>
      <c r="G91" s="20"/>
      <c r="I91" s="20"/>
      <c r="K91" s="20"/>
      <c r="M91" s="27"/>
    </row>
    <row r="92" spans="2:13" ht="12.75">
      <c r="B92" s="20">
        <v>38.5</v>
      </c>
      <c r="F92" t="s">
        <v>72</v>
      </c>
      <c r="G92" s="20">
        <v>36.9</v>
      </c>
      <c r="I92" s="20">
        <f>21.9+17.9</f>
        <v>39.8</v>
      </c>
      <c r="K92" s="95">
        <f>+G92-I92</f>
        <v>-2.8999999999999986</v>
      </c>
      <c r="M92" s="27"/>
    </row>
    <row r="93" spans="2:13" ht="12.75">
      <c r="B93" s="20">
        <v>92.8</v>
      </c>
      <c r="F93" t="s">
        <v>85</v>
      </c>
      <c r="G93" s="20">
        <v>92.4</v>
      </c>
      <c r="I93" s="20">
        <f>72.6+26</f>
        <v>98.6</v>
      </c>
      <c r="K93" s="95">
        <f>+G93-I93</f>
        <v>-6.199999999999989</v>
      </c>
      <c r="M93" s="27"/>
    </row>
    <row r="94" spans="2:13" ht="12.75">
      <c r="B94" s="24">
        <v>6229.4</v>
      </c>
      <c r="E94" t="s">
        <v>38</v>
      </c>
      <c r="F94" t="s">
        <v>24</v>
      </c>
      <c r="G94" s="20">
        <v>6229.3</v>
      </c>
      <c r="I94" s="20">
        <v>4858.8</v>
      </c>
      <c r="K94" s="95">
        <f>+G94-I94</f>
        <v>1370.5</v>
      </c>
      <c r="M94" s="27">
        <v>4</v>
      </c>
    </row>
    <row r="95" spans="2:13" ht="12.75">
      <c r="B95" s="20">
        <v>4175</v>
      </c>
      <c r="E95" t="s">
        <v>39</v>
      </c>
      <c r="F95" t="s">
        <v>48</v>
      </c>
      <c r="G95" s="20">
        <v>4174.9</v>
      </c>
      <c r="I95" s="20">
        <v>4372.6</v>
      </c>
      <c r="K95" s="95">
        <f>+G95-I95</f>
        <v>-197.70000000000073</v>
      </c>
      <c r="M95" s="27"/>
    </row>
    <row r="96" spans="2:13" ht="7.5" customHeight="1">
      <c r="B96" s="22"/>
      <c r="G96" s="20"/>
      <c r="I96" s="20"/>
      <c r="K96" s="66"/>
      <c r="M96" s="27"/>
    </row>
    <row r="97" spans="2:13" ht="21.75" customHeight="1">
      <c r="B97" s="23">
        <f>SUM(B86:B95)</f>
        <v>10535.7</v>
      </c>
      <c r="C97" s="9"/>
      <c r="D97" s="9"/>
      <c r="E97" s="9"/>
      <c r="F97" s="9" t="s">
        <v>103</v>
      </c>
      <c r="G97" s="30">
        <f>SUM(G86:G95)</f>
        <v>10533.5</v>
      </c>
      <c r="H97" s="10"/>
      <c r="I97" s="30">
        <f>SUM(I86:I95)</f>
        <v>9178.5</v>
      </c>
      <c r="J97" s="11"/>
      <c r="K97" s="20">
        <f>SUM(G97-I97)</f>
        <v>1355</v>
      </c>
      <c r="L97" s="11"/>
      <c r="M97" s="34"/>
    </row>
    <row r="98" spans="2:13" ht="9" customHeight="1" thickBot="1">
      <c r="B98" s="16"/>
      <c r="C98" s="16"/>
      <c r="D98" s="16"/>
      <c r="E98" s="16"/>
      <c r="F98" s="16"/>
      <c r="G98" s="32"/>
      <c r="H98" s="16"/>
      <c r="I98" s="32"/>
      <c r="J98" s="16"/>
      <c r="K98" s="32"/>
      <c r="L98" s="16"/>
      <c r="M98" s="35"/>
    </row>
    <row r="99" spans="1:13" ht="33" customHeight="1" thickBot="1">
      <c r="A99" s="70">
        <v>43</v>
      </c>
      <c r="B99" s="25">
        <f>+B97+B78+B57+B41+B28+B16</f>
        <v>74457</v>
      </c>
      <c r="C99" s="5"/>
      <c r="D99" s="5"/>
      <c r="E99" s="5"/>
      <c r="F99" s="79" t="s">
        <v>104</v>
      </c>
      <c r="G99" s="25">
        <f>+G97+G78+G57+G41+G28+G16</f>
        <v>72359.4</v>
      </c>
      <c r="H99" s="5"/>
      <c r="I99" s="25">
        <f>+I97+I78+I57+I41+I28+I16</f>
        <v>69661</v>
      </c>
      <c r="J99" s="5"/>
      <c r="K99" s="25">
        <f>+K97+K78+K57+K41+K28+K16</f>
        <v>2698.4000000000015</v>
      </c>
      <c r="L99" s="5"/>
      <c r="M99" s="36"/>
    </row>
    <row r="100" spans="11:13" ht="12.75">
      <c r="K100" s="20"/>
      <c r="M100" s="27"/>
    </row>
    <row r="101" spans="2:13" ht="12.75">
      <c r="B101" s="69" t="s">
        <v>65</v>
      </c>
      <c r="K101" s="72"/>
      <c r="M101" s="27"/>
    </row>
    <row r="102" spans="3:13" ht="12.75">
      <c r="C102" s="69">
        <v>1</v>
      </c>
      <c r="F102" s="69" t="s">
        <v>119</v>
      </c>
      <c r="M102" s="27"/>
    </row>
    <row r="103" spans="3:13" ht="12.75">
      <c r="C103" s="69">
        <v>2</v>
      </c>
      <c r="F103" s="103" t="s">
        <v>120</v>
      </c>
      <c r="G103" s="103"/>
      <c r="H103" s="86"/>
      <c r="I103" s="86"/>
      <c r="J103" s="86"/>
      <c r="K103" s="86"/>
      <c r="M103" s="27"/>
    </row>
    <row r="104" spans="3:13" ht="26.25" customHeight="1">
      <c r="C104" s="96">
        <v>3</v>
      </c>
      <c r="F104" s="112" t="s">
        <v>122</v>
      </c>
      <c r="G104" s="112"/>
      <c r="H104" s="112"/>
      <c r="I104" s="112"/>
      <c r="J104" s="112"/>
      <c r="K104" s="112"/>
      <c r="L104" s="112"/>
      <c r="M104" s="27"/>
    </row>
    <row r="105" spans="3:13" ht="12.75">
      <c r="C105" s="69">
        <v>4</v>
      </c>
      <c r="F105" s="69" t="s">
        <v>121</v>
      </c>
      <c r="G105" s="69"/>
      <c r="H105" s="69"/>
      <c r="I105" s="69"/>
      <c r="J105" s="69"/>
      <c r="K105" s="69"/>
      <c r="M105" s="27"/>
    </row>
    <row r="106" spans="3:13" ht="12.75">
      <c r="C106" s="69"/>
      <c r="M106" s="27"/>
    </row>
    <row r="107" ht="12.75">
      <c r="M107" s="27"/>
    </row>
    <row r="108" ht="12.75">
      <c r="M108" s="27"/>
    </row>
    <row r="109" ht="12.75">
      <c r="M109" s="27"/>
    </row>
    <row r="110" ht="12.75">
      <c r="M110" s="27"/>
    </row>
    <row r="111" ht="12.75">
      <c r="M111" s="27"/>
    </row>
    <row r="112" ht="12.75">
      <c r="M112" s="27"/>
    </row>
    <row r="113" ht="12.75">
      <c r="M113" s="27"/>
    </row>
    <row r="114" ht="12.75">
      <c r="M114" s="27"/>
    </row>
    <row r="115" ht="12.75">
      <c r="M115" s="27"/>
    </row>
    <row r="116" ht="12.75">
      <c r="M116" s="27"/>
    </row>
    <row r="117" ht="12.75">
      <c r="M117" s="27"/>
    </row>
    <row r="118" ht="12.75">
      <c r="M118" s="27"/>
    </row>
    <row r="119" ht="12.75">
      <c r="M119" s="27"/>
    </row>
    <row r="120" ht="12.75">
      <c r="M120" s="27"/>
    </row>
    <row r="121" ht="12.75">
      <c r="M121" s="27"/>
    </row>
    <row r="122" ht="12.75">
      <c r="M122" s="27"/>
    </row>
    <row r="123" ht="12.75">
      <c r="M123" s="27"/>
    </row>
    <row r="124" ht="12.75">
      <c r="M124" s="27"/>
    </row>
    <row r="125" ht="12.75">
      <c r="M125" s="27"/>
    </row>
    <row r="126" ht="12.75">
      <c r="M126" s="27"/>
    </row>
    <row r="127" ht="12.75">
      <c r="M127" s="27"/>
    </row>
    <row r="128" ht="12.75">
      <c r="M128" s="27"/>
    </row>
    <row r="129" ht="12.75">
      <c r="M129" s="27"/>
    </row>
    <row r="130" ht="12.75">
      <c r="M130" s="27"/>
    </row>
    <row r="131" ht="12.75">
      <c r="M131" s="27"/>
    </row>
    <row r="132" ht="12.75">
      <c r="M132" s="27"/>
    </row>
    <row r="133" ht="12.75">
      <c r="M133" s="27"/>
    </row>
    <row r="134" ht="12.75">
      <c r="M134" s="27"/>
    </row>
    <row r="135" ht="12.75">
      <c r="M135" s="27"/>
    </row>
    <row r="136" ht="12.75">
      <c r="M136" s="27"/>
    </row>
    <row r="137" ht="12.75">
      <c r="M137" s="27"/>
    </row>
    <row r="138" ht="12.75">
      <c r="M138" s="27"/>
    </row>
    <row r="139" ht="12.75">
      <c r="M139" s="27"/>
    </row>
    <row r="140" ht="12.75">
      <c r="M140" s="27"/>
    </row>
    <row r="141" ht="12.75">
      <c r="M141" s="27"/>
    </row>
    <row r="142" ht="12.75">
      <c r="M142" s="27"/>
    </row>
    <row r="143" ht="12.75">
      <c r="M143" s="27"/>
    </row>
    <row r="144" ht="12.75">
      <c r="M144" s="27"/>
    </row>
    <row r="145" ht="12.75">
      <c r="M145" s="27"/>
    </row>
    <row r="146" ht="12.75">
      <c r="M146" s="27"/>
    </row>
    <row r="147" ht="12.75">
      <c r="M147" s="27"/>
    </row>
    <row r="148" ht="12.75">
      <c r="M148" s="27"/>
    </row>
    <row r="149" ht="12.75">
      <c r="M149" s="27"/>
    </row>
    <row r="150" ht="12.75">
      <c r="M150" s="27"/>
    </row>
    <row r="151" ht="12.75">
      <c r="M151" s="27"/>
    </row>
    <row r="152" ht="12.75">
      <c r="M152" s="27"/>
    </row>
    <row r="153" ht="12.75">
      <c r="M153" s="27"/>
    </row>
    <row r="154" ht="12.75">
      <c r="M154" s="27"/>
    </row>
    <row r="155" ht="12.75">
      <c r="M155" s="27"/>
    </row>
    <row r="156" ht="12.75">
      <c r="M156" s="27"/>
    </row>
    <row r="157" ht="12.75">
      <c r="M157" s="27"/>
    </row>
    <row r="158" ht="12.75">
      <c r="M158" s="27"/>
    </row>
    <row r="159" ht="12.75">
      <c r="M159" s="27"/>
    </row>
    <row r="160" ht="12.75">
      <c r="M160" s="27"/>
    </row>
    <row r="161" ht="12.75">
      <c r="M161" s="27"/>
    </row>
    <row r="162" ht="12.75">
      <c r="M162" s="27"/>
    </row>
    <row r="163" ht="12.75">
      <c r="M163" s="27"/>
    </row>
    <row r="164" ht="12.75">
      <c r="M164" s="27"/>
    </row>
    <row r="165" ht="12.75">
      <c r="M165" s="27"/>
    </row>
    <row r="166" ht="12.75">
      <c r="M166" s="27"/>
    </row>
    <row r="167" ht="12.75">
      <c r="M167" s="27"/>
    </row>
    <row r="168" ht="12.75">
      <c r="M168" s="27"/>
    </row>
    <row r="169" ht="12.75">
      <c r="M169" s="27"/>
    </row>
    <row r="170" ht="12.75">
      <c r="M170" s="27"/>
    </row>
    <row r="171" ht="12.75">
      <c r="M171" s="27"/>
    </row>
    <row r="172" ht="12.75">
      <c r="M172" s="27"/>
    </row>
    <row r="173" ht="12.75">
      <c r="M173" s="27"/>
    </row>
    <row r="174" ht="12.75">
      <c r="M174" s="27"/>
    </row>
    <row r="175" ht="12.75">
      <c r="M175" s="27"/>
    </row>
    <row r="176" ht="12.75">
      <c r="M176" s="27"/>
    </row>
    <row r="177" ht="12.75">
      <c r="M177" s="27"/>
    </row>
    <row r="178" ht="12.75">
      <c r="M178" s="27"/>
    </row>
    <row r="179" ht="12.75">
      <c r="M179" s="27"/>
    </row>
    <row r="180" ht="12.75">
      <c r="M180" s="27"/>
    </row>
    <row r="181" ht="12.75">
      <c r="M181" s="27"/>
    </row>
    <row r="182" ht="12.75">
      <c r="M182" s="27"/>
    </row>
    <row r="183" ht="12.75">
      <c r="M183" s="27"/>
    </row>
    <row r="184" ht="12.75">
      <c r="M184" s="27"/>
    </row>
    <row r="185" ht="12.75">
      <c r="M185" s="27"/>
    </row>
    <row r="186" ht="12.75">
      <c r="M186" s="27"/>
    </row>
    <row r="187" ht="12.75">
      <c r="M187" s="27"/>
    </row>
    <row r="188" ht="12.75">
      <c r="M188" s="27"/>
    </row>
    <row r="189" ht="12.75">
      <c r="M189" s="27"/>
    </row>
    <row r="190" ht="12.75">
      <c r="M190" s="27"/>
    </row>
    <row r="191" ht="12.75">
      <c r="M191" s="27"/>
    </row>
    <row r="192" ht="12.75">
      <c r="M192" s="27"/>
    </row>
    <row r="193" ht="12.75">
      <c r="M193" s="27"/>
    </row>
    <row r="194" ht="12.75">
      <c r="M194" s="27"/>
    </row>
    <row r="195" ht="12.75">
      <c r="M195" s="27"/>
    </row>
    <row r="196" ht="12.75">
      <c r="M196" s="27"/>
    </row>
    <row r="197" ht="12.75">
      <c r="M197" s="27"/>
    </row>
    <row r="198" ht="12.75">
      <c r="M198" s="27"/>
    </row>
    <row r="199" ht="12.75">
      <c r="M199" s="27"/>
    </row>
    <row r="200" ht="12.75">
      <c r="M200" s="27"/>
    </row>
    <row r="201" ht="12.75">
      <c r="M201" s="27"/>
    </row>
    <row r="202" ht="12.75">
      <c r="M202" s="27"/>
    </row>
    <row r="203" ht="12.75">
      <c r="M203" s="27"/>
    </row>
    <row r="204" ht="12.75">
      <c r="M204" s="27"/>
    </row>
    <row r="205" ht="12.75">
      <c r="M205" s="27"/>
    </row>
    <row r="206" ht="12.75">
      <c r="M206" s="27"/>
    </row>
    <row r="207" ht="12.75">
      <c r="M207" s="27"/>
    </row>
    <row r="208" ht="12.75">
      <c r="M208" s="27"/>
    </row>
    <row r="209" ht="12.75">
      <c r="M209" s="27"/>
    </row>
    <row r="210" ht="12.75">
      <c r="M210" s="27"/>
    </row>
    <row r="211" ht="12.75">
      <c r="M211" s="27"/>
    </row>
    <row r="212" ht="12.75">
      <c r="M212" s="27"/>
    </row>
    <row r="213" ht="12.75">
      <c r="M213" s="27"/>
    </row>
    <row r="214" ht="12.75">
      <c r="M214" s="27"/>
    </row>
    <row r="215" ht="12.75">
      <c r="M215" s="27"/>
    </row>
    <row r="216" ht="12.75">
      <c r="M216" s="27"/>
    </row>
    <row r="217" ht="12.75">
      <c r="M217" s="27"/>
    </row>
    <row r="218" ht="12.75">
      <c r="M218" s="27"/>
    </row>
    <row r="219" ht="12.75">
      <c r="M219" s="27"/>
    </row>
    <row r="220" ht="12.75">
      <c r="M220" s="27"/>
    </row>
    <row r="221" ht="12.75">
      <c r="M221" s="27"/>
    </row>
    <row r="222" ht="12.75">
      <c r="M222" s="27"/>
    </row>
    <row r="223" ht="12.75">
      <c r="M223" s="27"/>
    </row>
    <row r="224" ht="12.75">
      <c r="M224" s="27"/>
    </row>
    <row r="225" ht="12.75">
      <c r="M225" s="27"/>
    </row>
    <row r="226" ht="12.75">
      <c r="M226" s="27"/>
    </row>
    <row r="227" ht="12.75">
      <c r="M227" s="27"/>
    </row>
    <row r="228" ht="12.75">
      <c r="M228" s="27"/>
    </row>
    <row r="229" ht="12.75">
      <c r="M229" s="27"/>
    </row>
    <row r="230" ht="12.75">
      <c r="M230" s="27"/>
    </row>
    <row r="231" ht="12.75">
      <c r="M231" s="27"/>
    </row>
    <row r="232" ht="12.75">
      <c r="M232" s="27"/>
    </row>
    <row r="233" ht="12.75">
      <c r="M233" s="27"/>
    </row>
    <row r="234" ht="12.75">
      <c r="M234" s="27"/>
    </row>
    <row r="235" ht="12.75">
      <c r="M235" s="27"/>
    </row>
    <row r="236" ht="12.75">
      <c r="M236" s="27"/>
    </row>
    <row r="237" ht="12.75">
      <c r="M237" s="27"/>
    </row>
    <row r="238" ht="12.75">
      <c r="M238" s="27"/>
    </row>
    <row r="239" ht="12.75">
      <c r="M239" s="27"/>
    </row>
    <row r="240" ht="12.75">
      <c r="M240" s="27"/>
    </row>
    <row r="241" ht="12.75">
      <c r="M241" s="27"/>
    </row>
    <row r="242" ht="12.75">
      <c r="M242" s="27"/>
    </row>
    <row r="243" ht="12.75">
      <c r="M243" s="27"/>
    </row>
    <row r="244" ht="12.75">
      <c r="M244" s="27"/>
    </row>
    <row r="245" ht="12.75">
      <c r="M245" s="27"/>
    </row>
    <row r="246" ht="12.75">
      <c r="M246" s="27"/>
    </row>
    <row r="247" ht="12.75">
      <c r="M247" s="27"/>
    </row>
    <row r="248" ht="12.75">
      <c r="M248" s="27"/>
    </row>
    <row r="249" ht="12.75">
      <c r="M249" s="27"/>
    </row>
    <row r="250" ht="12.75">
      <c r="M250" s="27"/>
    </row>
    <row r="251" ht="12.75">
      <c r="M251" s="27"/>
    </row>
    <row r="252" ht="12.75">
      <c r="M252" s="27"/>
    </row>
    <row r="253" ht="12.75">
      <c r="M253" s="27"/>
    </row>
    <row r="254" ht="12.75">
      <c r="M254" s="27"/>
    </row>
    <row r="255" ht="12.75">
      <c r="M255" s="27"/>
    </row>
    <row r="256" ht="12.75">
      <c r="M256" s="27"/>
    </row>
    <row r="257" ht="12.75">
      <c r="M257" s="27"/>
    </row>
    <row r="258" ht="12.75">
      <c r="M258" s="27"/>
    </row>
    <row r="259" ht="12.75">
      <c r="M259" s="27"/>
    </row>
    <row r="260" ht="12.75">
      <c r="M260" s="27"/>
    </row>
    <row r="261" ht="12.75">
      <c r="M261" s="27"/>
    </row>
    <row r="262" ht="12.75">
      <c r="M262" s="27"/>
    </row>
    <row r="263" ht="12.75">
      <c r="M263" s="27"/>
    </row>
    <row r="264" ht="12.75">
      <c r="M264" s="27"/>
    </row>
    <row r="265" ht="12.75">
      <c r="M265" s="27"/>
    </row>
    <row r="266" ht="12.75">
      <c r="M266" s="27"/>
    </row>
    <row r="267" ht="12.75">
      <c r="M267" s="27"/>
    </row>
    <row r="268" ht="12.75">
      <c r="M268" s="27"/>
    </row>
    <row r="269" ht="12.75">
      <c r="M269" s="27"/>
    </row>
    <row r="270" ht="12.75">
      <c r="M270" s="27"/>
    </row>
    <row r="271" ht="12.75">
      <c r="M271" s="27"/>
    </row>
    <row r="272" ht="12.75">
      <c r="M272" s="27"/>
    </row>
    <row r="273" ht="12.75">
      <c r="M273" s="27"/>
    </row>
    <row r="274" ht="12.75">
      <c r="M274" s="27"/>
    </row>
    <row r="275" ht="12.75">
      <c r="M275" s="27"/>
    </row>
    <row r="276" ht="12.75">
      <c r="M276" s="27"/>
    </row>
    <row r="277" ht="12.75">
      <c r="M277" s="27"/>
    </row>
    <row r="278" ht="12.75">
      <c r="M278" s="27"/>
    </row>
    <row r="279" ht="12.75">
      <c r="M279" s="27"/>
    </row>
    <row r="280" ht="12.75">
      <c r="M280" s="27"/>
    </row>
    <row r="281" ht="12.75">
      <c r="M281" s="27"/>
    </row>
    <row r="282" ht="12.75">
      <c r="M282" s="27"/>
    </row>
    <row r="283" ht="12.75">
      <c r="M283" s="27"/>
    </row>
    <row r="284" ht="12.75">
      <c r="M284" s="27"/>
    </row>
    <row r="285" ht="12.75">
      <c r="M285" s="27"/>
    </row>
    <row r="286" ht="12.75">
      <c r="M286" s="27"/>
    </row>
    <row r="287" ht="12.75">
      <c r="M287" s="27"/>
    </row>
    <row r="288" ht="12.75">
      <c r="M288" s="27"/>
    </row>
    <row r="289" ht="12.75">
      <c r="M289" s="27"/>
    </row>
    <row r="290" ht="12.75">
      <c r="M290" s="27"/>
    </row>
    <row r="291" ht="12.75">
      <c r="M291" s="27"/>
    </row>
    <row r="292" ht="12.75">
      <c r="M292" s="27"/>
    </row>
    <row r="293" ht="12.75">
      <c r="M293" s="27"/>
    </row>
    <row r="294" ht="12.75">
      <c r="M294" s="27"/>
    </row>
    <row r="295" ht="12.75">
      <c r="M295" s="27"/>
    </row>
    <row r="296" ht="12.75">
      <c r="M296" s="27"/>
    </row>
    <row r="297" ht="12.75">
      <c r="M297" s="27"/>
    </row>
    <row r="298" ht="12.75">
      <c r="M298" s="27"/>
    </row>
    <row r="299" ht="12.75">
      <c r="M299" s="27"/>
    </row>
    <row r="300" ht="12.75">
      <c r="M300" s="27"/>
    </row>
    <row r="301" ht="12.75">
      <c r="M301" s="27"/>
    </row>
    <row r="302" ht="12.75">
      <c r="M302" s="27"/>
    </row>
    <row r="303" ht="12.75">
      <c r="M303" s="27"/>
    </row>
    <row r="304" ht="12.75">
      <c r="M304" s="27"/>
    </row>
    <row r="305" ht="12.75">
      <c r="M305" s="27"/>
    </row>
    <row r="306" ht="12.75">
      <c r="M306" s="27"/>
    </row>
    <row r="307" ht="12.75">
      <c r="M307" s="27"/>
    </row>
    <row r="308" ht="12.75">
      <c r="M308" s="27"/>
    </row>
    <row r="309" ht="12.75">
      <c r="M309" s="27"/>
    </row>
    <row r="310" ht="12.75">
      <c r="M310" s="27"/>
    </row>
    <row r="311" ht="12.75">
      <c r="M311" s="27"/>
    </row>
    <row r="312" ht="12.75">
      <c r="M312" s="27"/>
    </row>
    <row r="313" ht="12.75">
      <c r="M313" s="27"/>
    </row>
    <row r="314" ht="12.75">
      <c r="M314" s="27"/>
    </row>
    <row r="315" ht="12.75">
      <c r="M315" s="27"/>
    </row>
    <row r="316" ht="12.75">
      <c r="M316" s="27"/>
    </row>
    <row r="317" ht="12.75">
      <c r="M317" s="27"/>
    </row>
    <row r="318" ht="12.75">
      <c r="M318" s="27"/>
    </row>
    <row r="319" ht="12.75">
      <c r="M319" s="27"/>
    </row>
    <row r="320" ht="12.75">
      <c r="M320" s="27"/>
    </row>
    <row r="321" ht="12.75">
      <c r="M321" s="27"/>
    </row>
    <row r="322" ht="12.75">
      <c r="M322" s="27"/>
    </row>
    <row r="323" ht="12.75">
      <c r="M323" s="27"/>
    </row>
    <row r="324" ht="12.75">
      <c r="M324" s="27"/>
    </row>
    <row r="325" ht="12.75">
      <c r="M325" s="27"/>
    </row>
    <row r="326" ht="12.75">
      <c r="M326" s="27"/>
    </row>
    <row r="327" ht="12.75">
      <c r="M327" s="27"/>
    </row>
    <row r="328" ht="12.75">
      <c r="M328" s="27"/>
    </row>
    <row r="329" ht="12.75">
      <c r="M329" s="27"/>
    </row>
    <row r="330" ht="12.75">
      <c r="M330" s="27"/>
    </row>
    <row r="331" ht="12.75">
      <c r="M331" s="27"/>
    </row>
    <row r="332" ht="12.75">
      <c r="M332" s="27"/>
    </row>
    <row r="333" ht="12.75">
      <c r="M333" s="27"/>
    </row>
    <row r="334" ht="12.75">
      <c r="M334" s="27"/>
    </row>
    <row r="335" ht="12.75">
      <c r="M335" s="27"/>
    </row>
    <row r="336" ht="12.75">
      <c r="M336" s="27"/>
    </row>
    <row r="337" ht="12.75">
      <c r="M337" s="27"/>
    </row>
    <row r="338" ht="12.75">
      <c r="M338" s="27"/>
    </row>
    <row r="339" ht="12.75">
      <c r="M339" s="27"/>
    </row>
    <row r="340" ht="12.75">
      <c r="M340" s="27"/>
    </row>
    <row r="341" ht="12.75">
      <c r="M341" s="27"/>
    </row>
    <row r="342" ht="12.75">
      <c r="M342" s="27"/>
    </row>
    <row r="343" ht="12.75">
      <c r="M343" s="27"/>
    </row>
    <row r="344" ht="12.75">
      <c r="M344" s="27"/>
    </row>
    <row r="345" ht="12.75">
      <c r="M345" s="27"/>
    </row>
    <row r="346" ht="12.75">
      <c r="M346" s="27"/>
    </row>
    <row r="347" ht="12.75">
      <c r="M347" s="27"/>
    </row>
    <row r="348" ht="12.75">
      <c r="M348" s="27"/>
    </row>
    <row r="349" ht="12.75">
      <c r="M349" s="27"/>
    </row>
    <row r="350" ht="12.75">
      <c r="M350" s="27"/>
    </row>
    <row r="351" ht="12.75">
      <c r="M351" s="27"/>
    </row>
    <row r="352" ht="12.75">
      <c r="M352" s="27"/>
    </row>
    <row r="353" ht="12.75">
      <c r="M353" s="27"/>
    </row>
    <row r="354" ht="12.75">
      <c r="M354" s="27"/>
    </row>
    <row r="355" ht="12.75">
      <c r="M355" s="27"/>
    </row>
    <row r="356" ht="12.75">
      <c r="M356" s="27"/>
    </row>
    <row r="357" ht="12.75">
      <c r="M357" s="27"/>
    </row>
    <row r="358" ht="12.75">
      <c r="M358" s="27"/>
    </row>
    <row r="359" ht="12.75">
      <c r="M359" s="27"/>
    </row>
    <row r="360" ht="12.75">
      <c r="M360" s="27"/>
    </row>
    <row r="361" ht="12.75">
      <c r="M361" s="27"/>
    </row>
    <row r="362" ht="12.75">
      <c r="M362" s="27"/>
    </row>
    <row r="363" ht="12.75">
      <c r="M363" s="27"/>
    </row>
    <row r="364" ht="12.75">
      <c r="M364" s="27"/>
    </row>
    <row r="365" ht="12.75">
      <c r="M365" s="27"/>
    </row>
    <row r="366" ht="12.75">
      <c r="M366" s="27"/>
    </row>
    <row r="367" ht="12.75">
      <c r="M367" s="27"/>
    </row>
    <row r="368" ht="12.75">
      <c r="M368" s="27"/>
    </row>
    <row r="369" ht="12.75">
      <c r="M369" s="27"/>
    </row>
    <row r="370" ht="12.75">
      <c r="M370" s="27"/>
    </row>
    <row r="371" ht="12.75">
      <c r="M371" s="27"/>
    </row>
    <row r="372" ht="12.75">
      <c r="M372" s="27"/>
    </row>
    <row r="373" ht="12.75">
      <c r="M373" s="27"/>
    </row>
    <row r="374" ht="12.75">
      <c r="M374" s="27"/>
    </row>
    <row r="375" ht="12.75">
      <c r="M375" s="27"/>
    </row>
    <row r="376" ht="12.75">
      <c r="M376" s="27"/>
    </row>
    <row r="377" ht="12.75">
      <c r="M377" s="27"/>
    </row>
    <row r="378" ht="12.75">
      <c r="M378" s="27"/>
    </row>
    <row r="379" ht="12.75">
      <c r="M379" s="27"/>
    </row>
    <row r="380" ht="12.75">
      <c r="M380" s="27"/>
    </row>
    <row r="381" ht="12.75">
      <c r="M381" s="27"/>
    </row>
    <row r="382" ht="12.75">
      <c r="M382" s="27"/>
    </row>
    <row r="383" ht="12.75">
      <c r="M383" s="27"/>
    </row>
    <row r="384" ht="12.75">
      <c r="M384" s="27"/>
    </row>
    <row r="385" ht="12.75">
      <c r="M385" s="27"/>
    </row>
    <row r="386" ht="12.75">
      <c r="M386" s="27"/>
    </row>
    <row r="387" ht="12.75">
      <c r="M387" s="27"/>
    </row>
    <row r="388" ht="12.75">
      <c r="M388" s="27"/>
    </row>
    <row r="389" ht="12.75">
      <c r="M389" s="27"/>
    </row>
    <row r="390" ht="12.75">
      <c r="M390" s="27"/>
    </row>
    <row r="391" ht="12.75">
      <c r="M391" s="27"/>
    </row>
    <row r="392" ht="12.75">
      <c r="M392" s="27"/>
    </row>
    <row r="393" ht="12.75">
      <c r="M393" s="27"/>
    </row>
    <row r="394" ht="12.75">
      <c r="M394" s="27"/>
    </row>
    <row r="395" ht="12.75">
      <c r="M395" s="27"/>
    </row>
    <row r="396" ht="12.75">
      <c r="M396" s="27"/>
    </row>
    <row r="397" ht="12.75">
      <c r="M397" s="27"/>
    </row>
    <row r="398" ht="12.75">
      <c r="M398" s="27"/>
    </row>
    <row r="399" ht="12.75">
      <c r="M399" s="27"/>
    </row>
    <row r="400" ht="12.75">
      <c r="M400" s="27"/>
    </row>
    <row r="401" ht="12.75">
      <c r="M401" s="27"/>
    </row>
    <row r="402" ht="12.75">
      <c r="M402" s="27"/>
    </row>
    <row r="403" ht="12.75">
      <c r="M403" s="27"/>
    </row>
    <row r="404" ht="12.75">
      <c r="M404" s="27"/>
    </row>
    <row r="405" ht="12.75">
      <c r="M405" s="27"/>
    </row>
    <row r="406" ht="12.75">
      <c r="M406" s="27"/>
    </row>
    <row r="407" ht="12.75">
      <c r="M407" s="27"/>
    </row>
    <row r="408" ht="12.75">
      <c r="M408" s="27"/>
    </row>
    <row r="409" ht="12.75">
      <c r="M409" s="27"/>
    </row>
    <row r="410" ht="12.75">
      <c r="M410" s="27"/>
    </row>
    <row r="411" ht="12.75">
      <c r="M411" s="27"/>
    </row>
    <row r="412" ht="12.75">
      <c r="M412" s="27"/>
    </row>
    <row r="413" ht="12.75">
      <c r="M413" s="27"/>
    </row>
    <row r="414" ht="12.75">
      <c r="M414" s="27"/>
    </row>
    <row r="415" ht="12.75">
      <c r="M415" s="27"/>
    </row>
    <row r="416" ht="12.75">
      <c r="M416" s="27"/>
    </row>
    <row r="417" ht="12.75">
      <c r="M417" s="27"/>
    </row>
    <row r="418" ht="12.75">
      <c r="M418" s="27"/>
    </row>
    <row r="419" ht="12.75">
      <c r="M419" s="27"/>
    </row>
    <row r="420" ht="12.75">
      <c r="M420" s="27"/>
    </row>
    <row r="421" ht="12.75">
      <c r="M421" s="27"/>
    </row>
    <row r="422" ht="12.75">
      <c r="M422" s="27"/>
    </row>
    <row r="423" ht="12.75">
      <c r="M423" s="27"/>
    </row>
    <row r="424" ht="12.75">
      <c r="M424" s="27"/>
    </row>
    <row r="425" ht="12.75">
      <c r="M425" s="27"/>
    </row>
    <row r="426" ht="12.75">
      <c r="M426" s="27"/>
    </row>
    <row r="427" ht="12.75">
      <c r="M427" s="27"/>
    </row>
    <row r="428" ht="12.75">
      <c r="M428" s="27"/>
    </row>
    <row r="429" ht="12.75">
      <c r="M429" s="27"/>
    </row>
    <row r="430" ht="12.75">
      <c r="M430" s="27"/>
    </row>
    <row r="431" ht="12.75">
      <c r="M431" s="27"/>
    </row>
    <row r="432" ht="12.75">
      <c r="M432" s="27"/>
    </row>
    <row r="433" ht="12.75">
      <c r="M433" s="27"/>
    </row>
    <row r="434" ht="12.75">
      <c r="M434" s="27"/>
    </row>
    <row r="435" ht="12.75">
      <c r="M435" s="27"/>
    </row>
    <row r="436" ht="12.75">
      <c r="M436" s="27"/>
    </row>
    <row r="437" ht="12.75">
      <c r="M437" s="27"/>
    </row>
    <row r="438" ht="12.75">
      <c r="M438" s="27"/>
    </row>
    <row r="439" ht="12.75">
      <c r="M439" s="27"/>
    </row>
    <row r="440" ht="12.75">
      <c r="M440" s="27"/>
    </row>
    <row r="441" ht="12.75">
      <c r="M441" s="27"/>
    </row>
    <row r="442" ht="12.75">
      <c r="M442" s="27"/>
    </row>
    <row r="443" ht="12.75">
      <c r="M443" s="27"/>
    </row>
    <row r="444" ht="12.75">
      <c r="M444" s="27"/>
    </row>
    <row r="445" ht="12.75">
      <c r="M445" s="27"/>
    </row>
    <row r="446" ht="12.75">
      <c r="M446" s="27"/>
    </row>
    <row r="447" ht="12.75">
      <c r="M447" s="27"/>
    </row>
    <row r="448" ht="12.75">
      <c r="M448" s="27"/>
    </row>
    <row r="449" ht="12.75">
      <c r="M449" s="27"/>
    </row>
    <row r="450" ht="12.75">
      <c r="M450" s="27"/>
    </row>
    <row r="451" ht="12.75">
      <c r="M451" s="27"/>
    </row>
    <row r="452" ht="12.75">
      <c r="M452" s="27"/>
    </row>
    <row r="453" ht="12.75">
      <c r="M453" s="27"/>
    </row>
    <row r="454" ht="12.75">
      <c r="M454" s="27"/>
    </row>
    <row r="455" ht="12.75">
      <c r="M455" s="27"/>
    </row>
    <row r="456" ht="12.75">
      <c r="M456" s="27"/>
    </row>
    <row r="457" ht="12.75">
      <c r="M457" s="27"/>
    </row>
    <row r="458" ht="12.75">
      <c r="M458" s="27"/>
    </row>
    <row r="459" ht="12.75">
      <c r="M459" s="27"/>
    </row>
    <row r="460" ht="12.75">
      <c r="M460" s="27"/>
    </row>
    <row r="461" ht="12.75">
      <c r="M461" s="27"/>
    </row>
    <row r="462" ht="12.75">
      <c r="M462" s="27"/>
    </row>
    <row r="463" ht="12.75">
      <c r="M463" s="27"/>
    </row>
    <row r="464" ht="12.75">
      <c r="M464" s="27"/>
    </row>
    <row r="465" ht="12.75">
      <c r="M465" s="27"/>
    </row>
    <row r="466" ht="12.75">
      <c r="M466" s="27"/>
    </row>
    <row r="467" ht="12.75">
      <c r="M467" s="27"/>
    </row>
    <row r="468" ht="12.75">
      <c r="M468" s="27"/>
    </row>
    <row r="469" ht="12.75">
      <c r="M469" s="27"/>
    </row>
    <row r="470" ht="12.75">
      <c r="M470" s="27"/>
    </row>
    <row r="471" ht="12.75">
      <c r="M471" s="27"/>
    </row>
    <row r="472" ht="12.75">
      <c r="M472" s="27"/>
    </row>
    <row r="473" ht="12.75">
      <c r="M473" s="27"/>
    </row>
    <row r="474" ht="12.75">
      <c r="M474" s="27"/>
    </row>
    <row r="475" ht="12.75">
      <c r="M475" s="27"/>
    </row>
    <row r="476" ht="12.75">
      <c r="M476" s="27"/>
    </row>
    <row r="477" ht="12.75">
      <c r="M477" s="27"/>
    </row>
    <row r="478" ht="12.75">
      <c r="M478" s="27"/>
    </row>
    <row r="479" ht="12.75">
      <c r="M479" s="27"/>
    </row>
    <row r="480" ht="12.75">
      <c r="M480" s="27"/>
    </row>
    <row r="481" ht="12.75">
      <c r="M481" s="27"/>
    </row>
    <row r="482" ht="12.75">
      <c r="M482" s="27"/>
    </row>
    <row r="483" ht="12.75">
      <c r="M483" s="27"/>
    </row>
    <row r="484" ht="12.75">
      <c r="M484" s="27"/>
    </row>
    <row r="485" ht="12.75">
      <c r="M485" s="27"/>
    </row>
    <row r="486" ht="12.75">
      <c r="M486" s="27"/>
    </row>
    <row r="487" ht="12.75">
      <c r="M487" s="27"/>
    </row>
    <row r="488" ht="12.75">
      <c r="M488" s="27"/>
    </row>
    <row r="489" ht="12.75">
      <c r="M489" s="27"/>
    </row>
    <row r="490" ht="12.75">
      <c r="M490" s="27"/>
    </row>
    <row r="491" ht="12.75">
      <c r="M491" s="27"/>
    </row>
    <row r="492" ht="12.75">
      <c r="M492" s="27"/>
    </row>
    <row r="493" ht="12.75">
      <c r="M493" s="27"/>
    </row>
    <row r="494" ht="12.75">
      <c r="M494" s="27"/>
    </row>
    <row r="495" ht="12.75">
      <c r="M495" s="27"/>
    </row>
    <row r="496" ht="12.75">
      <c r="M496" s="27"/>
    </row>
    <row r="497" ht="12.75">
      <c r="M497" s="27"/>
    </row>
    <row r="498" ht="12.75">
      <c r="M498" s="27"/>
    </row>
    <row r="499" ht="12.75">
      <c r="M499" s="27"/>
    </row>
    <row r="500" ht="12.75">
      <c r="M500" s="27"/>
    </row>
    <row r="501" ht="12.75">
      <c r="M501" s="27"/>
    </row>
    <row r="502" ht="12.75">
      <c r="M502" s="27"/>
    </row>
    <row r="503" ht="12.75">
      <c r="M503" s="27"/>
    </row>
    <row r="504" ht="12.75">
      <c r="M504" s="27"/>
    </row>
    <row r="505" ht="12.75">
      <c r="M505" s="27"/>
    </row>
    <row r="506" ht="12.75">
      <c r="M506" s="27"/>
    </row>
    <row r="507" ht="12.75">
      <c r="M507" s="27"/>
    </row>
    <row r="508" ht="12.75">
      <c r="M508" s="27"/>
    </row>
    <row r="509" ht="12.75">
      <c r="M509" s="27"/>
    </row>
    <row r="510" ht="12.75">
      <c r="M510" s="27"/>
    </row>
    <row r="511" ht="12.75">
      <c r="M511" s="27"/>
    </row>
    <row r="512" ht="12.75">
      <c r="M512" s="27"/>
    </row>
    <row r="513" ht="12.75">
      <c r="M513" s="27"/>
    </row>
    <row r="514" ht="12.75">
      <c r="M514" s="27"/>
    </row>
    <row r="515" ht="12.75">
      <c r="M515" s="27"/>
    </row>
    <row r="516" ht="12.75">
      <c r="M516" s="27"/>
    </row>
    <row r="517" ht="12.75">
      <c r="M517" s="27"/>
    </row>
    <row r="518" ht="12.75">
      <c r="M518" s="27"/>
    </row>
    <row r="519" ht="12.75">
      <c r="M519" s="27"/>
    </row>
    <row r="520" ht="12.75">
      <c r="M520" s="27"/>
    </row>
    <row r="521" ht="12.75">
      <c r="M521" s="27"/>
    </row>
    <row r="522" ht="12.75">
      <c r="M522" s="27"/>
    </row>
    <row r="523" ht="12.75">
      <c r="M523" s="27"/>
    </row>
    <row r="524" ht="12.75">
      <c r="M524" s="27"/>
    </row>
    <row r="525" ht="12.75">
      <c r="M525" s="27"/>
    </row>
    <row r="526" ht="12.75">
      <c r="M526" s="27"/>
    </row>
    <row r="527" ht="12.75">
      <c r="M527" s="27"/>
    </row>
    <row r="528" ht="12.75">
      <c r="M528" s="27"/>
    </row>
    <row r="529" ht="12.75">
      <c r="M529" s="27"/>
    </row>
    <row r="530" ht="12.75">
      <c r="M530" s="27"/>
    </row>
    <row r="531" ht="12.75">
      <c r="M531" s="27"/>
    </row>
    <row r="532" ht="12.75">
      <c r="M532" s="27"/>
    </row>
    <row r="533" ht="12.75">
      <c r="M533" s="27"/>
    </row>
    <row r="534" ht="12.75">
      <c r="M534" s="27"/>
    </row>
    <row r="535" ht="12.75">
      <c r="M535" s="27"/>
    </row>
    <row r="536" ht="12.75">
      <c r="M536" s="27"/>
    </row>
    <row r="537" ht="12.75">
      <c r="M537" s="27"/>
    </row>
    <row r="538" ht="12.75">
      <c r="M538" s="27"/>
    </row>
    <row r="539" ht="12.75">
      <c r="M539" s="27"/>
    </row>
    <row r="540" ht="12.75">
      <c r="M540" s="27"/>
    </row>
    <row r="541" ht="12.75">
      <c r="M541" s="27"/>
    </row>
    <row r="542" ht="12.75">
      <c r="M542" s="27"/>
    </row>
    <row r="543" ht="12.75">
      <c r="M543" s="27"/>
    </row>
    <row r="544" ht="12.75">
      <c r="M544" s="27"/>
    </row>
    <row r="545" ht="12.75">
      <c r="M545" s="27"/>
    </row>
    <row r="546" ht="12.75">
      <c r="M546" s="27"/>
    </row>
    <row r="547" ht="12.75">
      <c r="M547" s="27"/>
    </row>
    <row r="548" ht="12.75">
      <c r="M548" s="27"/>
    </row>
    <row r="549" ht="12.75">
      <c r="M549" s="27"/>
    </row>
    <row r="550" ht="12.75">
      <c r="M550" s="27"/>
    </row>
    <row r="551" ht="12.75">
      <c r="M551" s="27"/>
    </row>
    <row r="552" ht="12.75">
      <c r="M552" s="27"/>
    </row>
    <row r="553" ht="12.75">
      <c r="M553" s="27"/>
    </row>
    <row r="554" ht="12.75">
      <c r="M554" s="27"/>
    </row>
    <row r="555" ht="12.75">
      <c r="M555" s="27"/>
    </row>
    <row r="556" ht="12.75">
      <c r="M556" s="27"/>
    </row>
    <row r="557" ht="12.75">
      <c r="M557" s="27"/>
    </row>
    <row r="558" ht="12.75">
      <c r="M558" s="27"/>
    </row>
    <row r="559" ht="12.75">
      <c r="M559" s="27"/>
    </row>
    <row r="560" ht="12.75">
      <c r="M560" s="27"/>
    </row>
    <row r="561" ht="12.75">
      <c r="M561" s="27"/>
    </row>
    <row r="562" ht="12.75">
      <c r="M562" s="27"/>
    </row>
    <row r="563" ht="12.75">
      <c r="M563" s="27"/>
    </row>
    <row r="564" ht="12.75">
      <c r="M564" s="27"/>
    </row>
    <row r="565" ht="12.75">
      <c r="M565" s="27"/>
    </row>
    <row r="566" ht="12.75">
      <c r="M566" s="27"/>
    </row>
    <row r="567" ht="12.75">
      <c r="M567" s="27"/>
    </row>
    <row r="568" ht="12.75">
      <c r="M568" s="27"/>
    </row>
    <row r="569" ht="12.75">
      <c r="M569" s="27"/>
    </row>
    <row r="570" ht="12.75">
      <c r="M570" s="27"/>
    </row>
    <row r="571" ht="12.75">
      <c r="M571" s="27"/>
    </row>
    <row r="572" ht="12.75">
      <c r="M572" s="27"/>
    </row>
    <row r="573" ht="12.75">
      <c r="M573" s="27"/>
    </row>
    <row r="574" ht="12.75">
      <c r="M574" s="27"/>
    </row>
    <row r="575" ht="12.75">
      <c r="M575" s="27"/>
    </row>
    <row r="576" ht="12.75">
      <c r="M576" s="27"/>
    </row>
    <row r="577" ht="12.75">
      <c r="M577" s="27"/>
    </row>
    <row r="578" ht="12.75">
      <c r="M578" s="27"/>
    </row>
    <row r="579" ht="12.75">
      <c r="M579" s="27"/>
    </row>
    <row r="580" ht="12.75">
      <c r="M580" s="27"/>
    </row>
    <row r="581" ht="12.75">
      <c r="M581" s="27"/>
    </row>
    <row r="582" ht="12.75">
      <c r="M582" s="27"/>
    </row>
    <row r="583" ht="12.75">
      <c r="M583" s="27"/>
    </row>
    <row r="584" ht="12.75">
      <c r="M584" s="27"/>
    </row>
    <row r="585" ht="12.75">
      <c r="M585" s="27"/>
    </row>
    <row r="586" ht="12.75">
      <c r="M586" s="27"/>
    </row>
    <row r="587" ht="12.75">
      <c r="M587" s="27"/>
    </row>
    <row r="588" ht="12.75">
      <c r="M588" s="27"/>
    </row>
    <row r="589" ht="12.75">
      <c r="M589" s="27"/>
    </row>
    <row r="590" ht="12.75">
      <c r="M590" s="27"/>
    </row>
    <row r="591" ht="12.75">
      <c r="M591" s="27"/>
    </row>
    <row r="592" ht="12.75">
      <c r="M592" s="27"/>
    </row>
    <row r="593" ht="12.75">
      <c r="M593" s="27"/>
    </row>
    <row r="594" ht="12.75">
      <c r="M594" s="27"/>
    </row>
    <row r="595" ht="12.75">
      <c r="M595" s="27"/>
    </row>
    <row r="596" ht="12.75">
      <c r="M596" s="27"/>
    </row>
    <row r="597" ht="12.75">
      <c r="M597" s="27"/>
    </row>
    <row r="598" ht="12.75">
      <c r="M598" s="27"/>
    </row>
    <row r="599" ht="12.75">
      <c r="M599" s="27"/>
    </row>
    <row r="600" ht="12.75">
      <c r="M600" s="27"/>
    </row>
    <row r="601" ht="12.75">
      <c r="M601" s="27"/>
    </row>
    <row r="602" ht="12.75">
      <c r="M602" s="27"/>
    </row>
    <row r="603" ht="12.75">
      <c r="M603" s="27"/>
    </row>
    <row r="604" ht="12.75">
      <c r="M604" s="27"/>
    </row>
    <row r="605" ht="12.75">
      <c r="M605" s="27"/>
    </row>
    <row r="606" ht="12.75">
      <c r="M606" s="27"/>
    </row>
    <row r="607" ht="12.75">
      <c r="M607" s="27"/>
    </row>
    <row r="608" ht="12.75">
      <c r="M608" s="27"/>
    </row>
    <row r="609" ht="12.75">
      <c r="M609" s="27"/>
    </row>
    <row r="610" ht="12.75">
      <c r="M610" s="27"/>
    </row>
    <row r="611" ht="12.75">
      <c r="M611" s="27"/>
    </row>
    <row r="612" ht="12.75">
      <c r="M612" s="27"/>
    </row>
    <row r="613" ht="12.75">
      <c r="M613" s="27"/>
    </row>
    <row r="614" ht="12.75">
      <c r="M614" s="27"/>
    </row>
    <row r="615" ht="12.75">
      <c r="M615" s="27"/>
    </row>
    <row r="616" ht="12.75">
      <c r="M616" s="27"/>
    </row>
    <row r="617" ht="12.75">
      <c r="M617" s="27"/>
    </row>
    <row r="618" ht="12.75">
      <c r="M618" s="27"/>
    </row>
    <row r="619" ht="12.75">
      <c r="M619" s="27"/>
    </row>
    <row r="620" ht="12.75">
      <c r="M620" s="27"/>
    </row>
    <row r="621" ht="12.75">
      <c r="M621" s="27"/>
    </row>
    <row r="622" ht="12.75">
      <c r="M622" s="27"/>
    </row>
    <row r="623" ht="12.75">
      <c r="M623" s="27"/>
    </row>
    <row r="624" ht="12.75">
      <c r="M624" s="27"/>
    </row>
    <row r="625" ht="12.75">
      <c r="M625" s="27"/>
    </row>
    <row r="626" ht="12.75">
      <c r="M626" s="27"/>
    </row>
    <row r="627" ht="12.75">
      <c r="M627" s="27"/>
    </row>
    <row r="628" ht="12.75">
      <c r="M628" s="27"/>
    </row>
    <row r="629" ht="12.75">
      <c r="M629" s="27"/>
    </row>
    <row r="630" ht="12.75">
      <c r="M630" s="27"/>
    </row>
    <row r="631" ht="12.75">
      <c r="M631" s="27"/>
    </row>
    <row r="632" ht="12.75">
      <c r="M632" s="27"/>
    </row>
    <row r="633" ht="12.75">
      <c r="M633" s="27"/>
    </row>
    <row r="634" ht="12.75">
      <c r="M634" s="27"/>
    </row>
    <row r="635" ht="12.75">
      <c r="M635" s="27"/>
    </row>
    <row r="636" ht="12.75">
      <c r="M636" s="27"/>
    </row>
    <row r="637" ht="12.75">
      <c r="M637" s="27"/>
    </row>
    <row r="638" ht="12.75">
      <c r="M638" s="27"/>
    </row>
    <row r="639" ht="12.75">
      <c r="M639" s="27"/>
    </row>
    <row r="640" ht="12.75">
      <c r="M640" s="27"/>
    </row>
    <row r="641" ht="12.75">
      <c r="M641" s="27"/>
    </row>
    <row r="642" ht="12.75">
      <c r="M642" s="27"/>
    </row>
    <row r="643" ht="12.75">
      <c r="M643" s="27"/>
    </row>
    <row r="644" ht="12.75">
      <c r="M644" s="27"/>
    </row>
    <row r="645" ht="12.75">
      <c r="M645" s="27"/>
    </row>
    <row r="646" ht="12.75">
      <c r="M646" s="27"/>
    </row>
    <row r="647" ht="12.75">
      <c r="M647" s="27"/>
    </row>
    <row r="648" ht="12.75">
      <c r="M648" s="27"/>
    </row>
    <row r="649" ht="12.75">
      <c r="M649" s="27"/>
    </row>
    <row r="650" ht="12.75">
      <c r="M650" s="27"/>
    </row>
    <row r="651" ht="12.75">
      <c r="M651" s="27"/>
    </row>
    <row r="652" ht="12.75">
      <c r="M652" s="27"/>
    </row>
    <row r="653" ht="12.75">
      <c r="M653" s="27"/>
    </row>
    <row r="654" ht="12.75">
      <c r="M654" s="27"/>
    </row>
    <row r="655" ht="12.75">
      <c r="M655" s="27"/>
    </row>
    <row r="656" ht="12.75">
      <c r="M656" s="27"/>
    </row>
    <row r="657" ht="12.75">
      <c r="M657" s="27"/>
    </row>
    <row r="658" ht="12.75">
      <c r="M658" s="27"/>
    </row>
    <row r="659" ht="12.75">
      <c r="M659" s="27"/>
    </row>
    <row r="660" ht="12.75">
      <c r="M660" s="27"/>
    </row>
    <row r="661" ht="12.75">
      <c r="M661" s="27"/>
    </row>
    <row r="662" ht="12.75">
      <c r="M662" s="27"/>
    </row>
    <row r="663" ht="12.75">
      <c r="M663" s="27"/>
    </row>
    <row r="664" ht="12.75">
      <c r="M664" s="27"/>
    </row>
    <row r="665" ht="12.75">
      <c r="M665" s="27"/>
    </row>
    <row r="666" ht="12.75">
      <c r="M666" s="27"/>
    </row>
    <row r="667" ht="12.75">
      <c r="M667" s="27"/>
    </row>
    <row r="668" ht="12.75">
      <c r="M668" s="27"/>
    </row>
    <row r="669" ht="12.75">
      <c r="M669" s="27"/>
    </row>
    <row r="670" ht="12.75">
      <c r="M670" s="27"/>
    </row>
    <row r="671" ht="12.75">
      <c r="M671" s="27"/>
    </row>
    <row r="672" ht="12.75">
      <c r="M672" s="27"/>
    </row>
    <row r="673" ht="12.75">
      <c r="M673" s="27"/>
    </row>
    <row r="674" ht="12.75">
      <c r="M674" s="27"/>
    </row>
    <row r="675" ht="12.75">
      <c r="M675" s="27"/>
    </row>
    <row r="676" ht="12.75">
      <c r="M676" s="27"/>
    </row>
    <row r="677" ht="12.75">
      <c r="M677" s="27"/>
    </row>
    <row r="678" ht="12.75">
      <c r="M678" s="27"/>
    </row>
    <row r="679" ht="12.75">
      <c r="M679" s="27"/>
    </row>
    <row r="680" ht="12.75">
      <c r="M680" s="27"/>
    </row>
    <row r="681" ht="12.75">
      <c r="M681" s="27"/>
    </row>
    <row r="682" ht="12.75">
      <c r="M682" s="27"/>
    </row>
    <row r="683" ht="12.75">
      <c r="M683" s="27"/>
    </row>
    <row r="684" ht="12.75">
      <c r="M684" s="27"/>
    </row>
    <row r="685" ht="12.75">
      <c r="M685" s="27"/>
    </row>
    <row r="686" ht="12.75">
      <c r="M686" s="27"/>
    </row>
    <row r="687" ht="12.75">
      <c r="M687" s="27"/>
    </row>
    <row r="688" ht="12.75">
      <c r="M688" s="27"/>
    </row>
    <row r="689" ht="12.75">
      <c r="M689" s="27"/>
    </row>
    <row r="690" ht="12.75">
      <c r="M690" s="27"/>
    </row>
    <row r="691" ht="12.75">
      <c r="M691" s="27"/>
    </row>
    <row r="692" ht="12.75">
      <c r="M692" s="27"/>
    </row>
    <row r="693" ht="12.75">
      <c r="M693" s="27"/>
    </row>
    <row r="694" ht="12.75">
      <c r="M694" s="27"/>
    </row>
    <row r="695" ht="12.75">
      <c r="M695" s="27"/>
    </row>
    <row r="696" ht="12.75">
      <c r="M696" s="27"/>
    </row>
    <row r="697" ht="12.75">
      <c r="M697" s="27"/>
    </row>
    <row r="698" ht="12.75">
      <c r="M698" s="27"/>
    </row>
    <row r="699" ht="12.75">
      <c r="M699" s="27"/>
    </row>
    <row r="700" ht="12.75">
      <c r="M700" s="27"/>
    </row>
    <row r="701" ht="12.75">
      <c r="M701" s="27"/>
    </row>
    <row r="702" ht="12.75">
      <c r="M702" s="27"/>
    </row>
    <row r="703" ht="12.75">
      <c r="M703" s="27"/>
    </row>
    <row r="704" ht="12.75">
      <c r="M704" s="27"/>
    </row>
    <row r="705" ht="12.75">
      <c r="M705" s="27"/>
    </row>
    <row r="706" ht="12.75">
      <c r="M706" s="27"/>
    </row>
    <row r="707" ht="12.75">
      <c r="M707" s="27"/>
    </row>
    <row r="708" ht="12.75">
      <c r="M708" s="27"/>
    </row>
    <row r="709" ht="12.75">
      <c r="M709" s="27"/>
    </row>
    <row r="710" ht="12.75">
      <c r="M710" s="27"/>
    </row>
    <row r="711" ht="12.75">
      <c r="M711" s="27"/>
    </row>
    <row r="712" ht="12.75">
      <c r="M712" s="27"/>
    </row>
    <row r="713" ht="12.75">
      <c r="M713" s="27"/>
    </row>
    <row r="714" ht="12.75">
      <c r="M714" s="27"/>
    </row>
    <row r="715" ht="12.75">
      <c r="M715" s="27"/>
    </row>
    <row r="716" ht="12.75">
      <c r="M716" s="27"/>
    </row>
    <row r="717" ht="12.75">
      <c r="M717" s="27"/>
    </row>
    <row r="718" ht="12.75">
      <c r="M718" s="27"/>
    </row>
    <row r="719" ht="12.75">
      <c r="M719" s="27"/>
    </row>
    <row r="720" ht="12.75">
      <c r="M720" s="27"/>
    </row>
    <row r="721" ht="12.75">
      <c r="M721" s="27"/>
    </row>
    <row r="722" ht="12.75">
      <c r="M722" s="27"/>
    </row>
    <row r="723" ht="12.75">
      <c r="M723" s="27"/>
    </row>
    <row r="724" ht="12.75">
      <c r="M724" s="27"/>
    </row>
    <row r="725" ht="12.75">
      <c r="M725" s="27"/>
    </row>
    <row r="726" ht="12.75">
      <c r="M726" s="27"/>
    </row>
    <row r="727" ht="12.75">
      <c r="M727" s="27"/>
    </row>
    <row r="728" ht="12.75">
      <c r="M728" s="27"/>
    </row>
    <row r="729" ht="12.75">
      <c r="M729" s="27"/>
    </row>
    <row r="730" ht="12.75">
      <c r="M730" s="27"/>
    </row>
    <row r="731" ht="12.75">
      <c r="M731" s="27"/>
    </row>
    <row r="732" ht="12.75">
      <c r="M732" s="27"/>
    </row>
    <row r="733" ht="12.75">
      <c r="M733" s="27"/>
    </row>
    <row r="734" ht="12.75">
      <c r="M734" s="27"/>
    </row>
    <row r="735" ht="12.75">
      <c r="M735" s="27"/>
    </row>
    <row r="736" ht="12.75">
      <c r="M736" s="27"/>
    </row>
  </sheetData>
  <mergeCells count="38">
    <mergeCell ref="K81:L81"/>
    <mergeCell ref="B82:C82"/>
    <mergeCell ref="G82:H82"/>
    <mergeCell ref="I82:J82"/>
    <mergeCell ref="K82:L82"/>
    <mergeCell ref="K44:L44"/>
    <mergeCell ref="F104:L104"/>
    <mergeCell ref="F103:G103"/>
    <mergeCell ref="B80:C80"/>
    <mergeCell ref="G80:H80"/>
    <mergeCell ref="I80:J80"/>
    <mergeCell ref="K80:L80"/>
    <mergeCell ref="B81:C81"/>
    <mergeCell ref="G81:H81"/>
    <mergeCell ref="I81:J81"/>
    <mergeCell ref="B45:C45"/>
    <mergeCell ref="G45:H45"/>
    <mergeCell ref="I45:J45"/>
    <mergeCell ref="K45:L45"/>
    <mergeCell ref="K5:L5"/>
    <mergeCell ref="K6:L6"/>
    <mergeCell ref="K7:L7"/>
    <mergeCell ref="B43:C43"/>
    <mergeCell ref="G43:H43"/>
    <mergeCell ref="I43:J43"/>
    <mergeCell ref="K43:L43"/>
    <mergeCell ref="G5:H5"/>
    <mergeCell ref="G6:H6"/>
    <mergeCell ref="I5:J5"/>
    <mergeCell ref="I6:J6"/>
    <mergeCell ref="I7:J7"/>
    <mergeCell ref="B44:C44"/>
    <mergeCell ref="B5:C5"/>
    <mergeCell ref="B6:C6"/>
    <mergeCell ref="B7:C7"/>
    <mergeCell ref="G7:H7"/>
    <mergeCell ref="G44:H44"/>
    <mergeCell ref="I44:J44"/>
  </mergeCells>
  <printOptions/>
  <pageMargins left="1" right="0.75" top="1" bottom="0.75" header="0.5" footer="0.5"/>
  <pageSetup horizontalDpi="600" verticalDpi="600" orientation="landscape" scale="85" r:id="rId1"/>
  <rowBreaks count="2" manualBreakCount="2">
    <brk id="41" max="12" man="1"/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slizak</dc:creator>
  <cp:keywords/>
  <dc:description/>
  <cp:lastModifiedBy>arodrigues</cp:lastModifiedBy>
  <cp:lastPrinted>2007-09-20T15:09:30Z</cp:lastPrinted>
  <dcterms:created xsi:type="dcterms:W3CDTF">2004-06-09T20:13:50Z</dcterms:created>
  <dcterms:modified xsi:type="dcterms:W3CDTF">2007-09-20T15:10:40Z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