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I:\EAMInter\itmweb\iem\info\libmin\"/>
    </mc:Choice>
  </mc:AlternateContent>
  <bookViews>
    <workbookView xWindow="-90" yWindow="-90" windowWidth="23235" windowHeight="12690" tabRatio="862"/>
  </bookViews>
  <sheets>
    <sheet name="ReadMe" sheetId="7" r:id="rId1"/>
    <sheet name="Metadata" sheetId="12" r:id="rId2"/>
    <sheet name="Table 1_1" sheetId="22" r:id="rId3"/>
    <sheet name="PlotDat1" sheetId="10" state="hidden" r:id="rId4"/>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fdf_F">#REF!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2" i="22" l="1"/>
  <c r="Q11" i="22"/>
  <c r="Q10" i="22"/>
  <c r="Q9" i="22"/>
  <c r="Q8" i="22"/>
  <c r="Q7" i="22"/>
  <c r="Q6" i="22"/>
  <c r="Q5" i="22"/>
  <c r="Q4" i="22"/>
  <c r="Q3" i="22"/>
  <c r="Q14" i="22" l="1"/>
  <c r="Q15" i="22"/>
  <c r="Q16" i="22"/>
  <c r="Q17" i="22"/>
  <c r="Q18" i="22"/>
  <c r="Q19" i="22"/>
  <c r="Q20" i="22"/>
  <c r="Q21" i="22"/>
  <c r="Q22" i="22"/>
  <c r="Q23" i="22"/>
  <c r="Q24" i="22"/>
  <c r="Q13" i="22"/>
  <c r="P13" i="22"/>
  <c r="P14" i="22"/>
  <c r="P15" i="22"/>
  <c r="P16" i="22"/>
  <c r="P17" i="22"/>
  <c r="P18" i="22"/>
  <c r="P19" i="22"/>
  <c r="P20" i="22"/>
  <c r="P21" i="22"/>
  <c r="P22" i="22"/>
  <c r="P23" i="22"/>
  <c r="P24" i="22"/>
  <c r="P12" i="22"/>
  <c r="N24" i="22"/>
  <c r="M24" i="22"/>
  <c r="L24" i="22"/>
  <c r="N23" i="22"/>
  <c r="M23" i="22"/>
  <c r="L23" i="22"/>
  <c r="N22" i="22"/>
  <c r="M22" i="22"/>
  <c r="L22" i="22"/>
  <c r="N21" i="22"/>
  <c r="M21" i="22"/>
  <c r="L21" i="22"/>
  <c r="N20" i="22"/>
  <c r="M20" i="22"/>
  <c r="L20" i="22"/>
  <c r="N19" i="22"/>
  <c r="M19" i="22"/>
  <c r="L19" i="22"/>
  <c r="N18" i="22"/>
  <c r="M18" i="22"/>
  <c r="L18" i="22"/>
  <c r="N17" i="22"/>
  <c r="M17" i="22"/>
  <c r="L17" i="22"/>
  <c r="N16" i="22"/>
  <c r="M16" i="22"/>
  <c r="L16" i="22"/>
  <c r="N15" i="22"/>
  <c r="M15" i="22"/>
  <c r="L15" i="22"/>
  <c r="N14" i="22"/>
  <c r="M14" i="22"/>
  <c r="L14" i="22"/>
  <c r="N13" i="22"/>
  <c r="M13" i="22"/>
  <c r="L13" i="22"/>
  <c r="Q26" i="22" l="1"/>
  <c r="Q25" i="22"/>
  <c r="P25" i="22"/>
  <c r="P26" i="22"/>
  <c r="N26" i="22"/>
  <c r="N25" i="22"/>
  <c r="M12" i="22"/>
  <c r="M11" i="22"/>
  <c r="M10" i="22"/>
  <c r="M9" i="22"/>
  <c r="M8" i="22"/>
  <c r="M7" i="22"/>
  <c r="M6" i="22"/>
  <c r="M5" i="22"/>
  <c r="M4" i="22"/>
  <c r="M3" i="22"/>
  <c r="M26" i="22"/>
  <c r="M25" i="22"/>
  <c r="L4" i="22"/>
  <c r="L5" i="22"/>
  <c r="L6" i="22"/>
  <c r="L7" i="22"/>
  <c r="L8" i="22"/>
  <c r="L9" i="22"/>
  <c r="L10" i="22"/>
  <c r="L11" i="22"/>
  <c r="L12" i="22"/>
  <c r="L3" i="22"/>
  <c r="L26" i="22"/>
  <c r="L25" i="22"/>
  <c r="N12" i="22" l="1"/>
  <c r="P11" i="22"/>
  <c r="N11" i="22"/>
  <c r="P10" i="22"/>
  <c r="N10" i="22"/>
  <c r="P9" i="22"/>
  <c r="N9" i="22"/>
  <c r="P8" i="22"/>
  <c r="N8" i="22"/>
  <c r="P7" i="22"/>
  <c r="N7" i="22"/>
  <c r="P6" i="22"/>
  <c r="N6" i="22"/>
  <c r="P5" i="22"/>
  <c r="N5" i="22"/>
  <c r="P4" i="22"/>
  <c r="N4" i="22"/>
  <c r="P3" i="22"/>
  <c r="N3" i="22"/>
</calcChain>
</file>

<file path=xl/sharedStrings.xml><?xml version="1.0" encoding="utf-8"?>
<sst xmlns="http://schemas.openxmlformats.org/spreadsheetml/2006/main" count="244" uniqueCount="164">
  <si>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</si>
  <si>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</si>
  <si>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</si>
  <si>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</si>
  <si>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</si>
  <si>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</si>
  <si>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</si>
  <si>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</si>
  <si>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</si>
  <si>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</si>
  <si>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</si>
  <si>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</si>
  <si>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</si>
  <si>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</si>
  <si>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</si>
  <si>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</si>
  <si>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</si>
  <si>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</si>
  <si>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</si>
  <si>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</si>
  <si>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E-mail: minesinfo@gov.mb.ca</t>
  </si>
  <si>
    <t>Website: www.manitoba.ca/minerals</t>
  </si>
  <si>
    <t>Table 1 Geochronological Da (3)</t>
  </si>
  <si>
    <t>Concordia1</t>
  </si>
  <si>
    <t>L5:P14</t>
  </si>
  <si>
    <t>Project_Number</t>
  </si>
  <si>
    <t>Project_Name</t>
  </si>
  <si>
    <t>Publication_Number</t>
  </si>
  <si>
    <t>Total_Samples_Analyzed</t>
  </si>
  <si>
    <t>NTS_Sheet_250K</t>
  </si>
  <si>
    <t>NTS_Sheet_50K</t>
  </si>
  <si>
    <t>Laboratory</t>
  </si>
  <si>
    <t>Size_Fraction_If_Applicable</t>
  </si>
  <si>
    <t>Project_Lead</t>
  </si>
  <si>
    <t>MGS</t>
  </si>
  <si>
    <t>Analytical_Method</t>
  </si>
  <si>
    <t>Lab_Analytical_Package_Code</t>
  </si>
  <si>
    <t>NAD83</t>
  </si>
  <si>
    <t>Project_Information</t>
  </si>
  <si>
    <t>Analysis_Information</t>
  </si>
  <si>
    <t xml:space="preserve">Sample_Medium </t>
  </si>
  <si>
    <t>Organization_Responsible</t>
  </si>
  <si>
    <t>Publication_Release_Date</t>
  </si>
  <si>
    <t>Datum_For_Sample_Locations</t>
  </si>
  <si>
    <t>Rock</t>
  </si>
  <si>
    <t>N/A</t>
  </si>
  <si>
    <t>Metadata</t>
  </si>
  <si>
    <t>Analysis_1</t>
  </si>
  <si>
    <t>Sample_Methodology</t>
  </si>
  <si>
    <t>Analytical_Digestion_If_Applicable</t>
  </si>
  <si>
    <t>UTM_ZONE</t>
  </si>
  <si>
    <t>Easting</t>
  </si>
  <si>
    <t>Northing</t>
  </si>
  <si>
    <t>Tel: 1-800-223-5215 (General Enquiry)</t>
  </si>
  <si>
    <t>Tel: 204-945-6569 (Resource Centre)</t>
  </si>
  <si>
    <t>Fax: 204-945-8427</t>
  </si>
  <si>
    <t>96-12-375A01</t>
  </si>
  <si>
    <t>107-12-1385A01</t>
  </si>
  <si>
    <t>96-12-308A01</t>
  </si>
  <si>
    <t>96-12-163A01</t>
  </si>
  <si>
    <t>96-12-220A01</t>
  </si>
  <si>
    <t>96-12-246B01</t>
  </si>
  <si>
    <t>96-12-040B01</t>
  </si>
  <si>
    <t>96-12-012A01</t>
  </si>
  <si>
    <t>107-12-1192A01</t>
  </si>
  <si>
    <t>107-12-1196A01</t>
  </si>
  <si>
    <t>Lithology</t>
  </si>
  <si>
    <t>εNdT</t>
  </si>
  <si>
    <t>S. Anderson</t>
  </si>
  <si>
    <t>53L; 53M; 63I</t>
  </si>
  <si>
    <t>53L6, 12, 13, 14, 15; 53M2; 63I9, 16</t>
  </si>
  <si>
    <t>Radiogenic Isotope Facility, Department of Earth &amp; Atmospheric Sciences, University of Alberta</t>
  </si>
  <si>
    <t>Sm-Nd</t>
  </si>
  <si>
    <t>15N</t>
  </si>
  <si>
    <t>by S. Anderson and T. Martins</t>
  </si>
  <si>
    <r>
      <t>This Data Repository Item supplements</t>
    </r>
    <r>
      <rPr>
        <sz val="11"/>
        <rFont val="Times New Roman"/>
        <family val="1"/>
      </rPr>
      <t>:</t>
    </r>
  </si>
  <si>
    <t>Compilation of Sm-Nd isotopes from the Oxford Lake–Knee Lake greenstone belt, northwestern Superior Province, Manitoba (parts of NTS 53L6, 12–15, 53M2, 63I9, 16)</t>
  </si>
  <si>
    <t>References</t>
  </si>
  <si>
    <t>36-97-3122-B1</t>
  </si>
  <si>
    <t>96-15-84-A2</t>
  </si>
  <si>
    <t>Lamprophyre</t>
  </si>
  <si>
    <t>Lamprophyric lapilli tuff</t>
  </si>
  <si>
    <t>Sample number</t>
  </si>
  <si>
    <t>Sm_ppm</t>
  </si>
  <si>
    <t>Nd_ppm</t>
  </si>
  <si>
    <t>not available</t>
  </si>
  <si>
    <t>CHUR @ T_Ma</t>
  </si>
  <si>
    <t>~T_Ma</t>
  </si>
  <si>
    <t>Basalt</t>
  </si>
  <si>
    <t>96-12-338-B1</t>
  </si>
  <si>
    <t>96-12-349-A1</t>
  </si>
  <si>
    <t>96-13-93-A1</t>
  </si>
  <si>
    <t>96-13-113-A1</t>
  </si>
  <si>
    <t>96-13-216-A1</t>
  </si>
  <si>
    <t>96-13-343-A1</t>
  </si>
  <si>
    <t>Granodiorite</t>
  </si>
  <si>
    <t>96-13-376-A1</t>
  </si>
  <si>
    <t>Gabbro</t>
  </si>
  <si>
    <t>96-16-325-A1</t>
  </si>
  <si>
    <t>96-16-369-A1</t>
  </si>
  <si>
    <t>96-17-453-A1</t>
  </si>
  <si>
    <t>107-13-334-A1</t>
  </si>
  <si>
    <t>107-12-1256-A1</t>
  </si>
  <si>
    <t>Komatiite</t>
  </si>
  <si>
    <t>Granitoid</t>
  </si>
  <si>
    <t>Tonalite</t>
  </si>
  <si>
    <t>Shoshonite</t>
  </si>
  <si>
    <t>Oxford Lake, OLG, Thomsen Island</t>
  </si>
  <si>
    <t>Knee Lake, OLG, ultramafic facies assoc</t>
  </si>
  <si>
    <t>Oxford Lake, Cat Eye Bay pluton</t>
  </si>
  <si>
    <t>Oxford Lake, HRG, Carghill Channel</t>
  </si>
  <si>
    <t>Oxford Lake, OLG, Taskipochikay</t>
  </si>
  <si>
    <t>Oxford Lake, HRG, Cat Eye Bay (lower)</t>
  </si>
  <si>
    <t>Oxford Lake, HRG, Cat Eye Bay (upper)</t>
  </si>
  <si>
    <t>Oxford Lake, HRG, Kanawastiwiwin Island</t>
  </si>
  <si>
    <t>Oxford Lake, HRG, Bleak Island</t>
  </si>
  <si>
    <t>Oxford Lake, HRG, Bjornson Island</t>
  </si>
  <si>
    <t>Oxford Lake, Semple River pluton</t>
  </si>
  <si>
    <t>Knee Lake, OLG, shoshonitic facies assoc</t>
  </si>
  <si>
    <t>Oxford Lake, Whitemud Lake pluton</t>
  </si>
  <si>
    <t>Location, Group, Unit name</t>
  </si>
  <si>
    <t>Oxford Lake, Bayly Lake complex</t>
  </si>
  <si>
    <t>Oxford Lake, HRG, Lynx Bay</t>
  </si>
  <si>
    <t>Oxford Lake, HRG, Cat Eye Bay (middle)</t>
  </si>
  <si>
    <t>Oxford Lake, HRG, Carghill</t>
  </si>
  <si>
    <t>Knee Lake, HRG</t>
  </si>
  <si>
    <t>Knee Lake, OLG, marine facies</t>
  </si>
  <si>
    <t>Data Repository Item DRI2019008</t>
  </si>
  <si>
    <t>Published 2019 by:
Manitoba Agriculture and Resource Development
Manitoba Geological Survey
360-1395 Ellice Avenue
Winnipeg, Manitoba
R3G 3P2 Canada</t>
  </si>
  <si>
    <r>
      <t>Anderson, S.D., Kremer, P.D. and Martins, T. 2012: Preliminary results of bedrock mapping at Oxford Lake, northwestern Superior Province, Manitoba (parts of NTS 53L12, 13, 63I9, 16);</t>
    </r>
    <r>
      <rPr>
        <i/>
        <sz val="11"/>
        <rFont val="Times New Roman"/>
        <family val="1"/>
      </rPr>
      <t xml:space="preserve"> in</t>
    </r>
    <r>
      <rPr>
        <sz val="11"/>
        <rFont val="Times New Roman"/>
        <family val="1"/>
      </rPr>
      <t xml:space="preserve"> Report of Activities 2012, Manitoba Innovation, Energy and Mines, Manitoba Geological Survey, p. 6–22.</t>
    </r>
  </si>
  <si>
    <r>
      <t xml:space="preserve">Anderson, S.D., Kremer, P.D. and Martins, T. 2013: Preliminary results of bedrock mapping at Oxford Lake, northwestern Superior province, Manitoba (parts of NTS 53L13, 14); </t>
    </r>
    <r>
      <rPr>
        <i/>
        <sz val="11"/>
        <rFont val="Times New Roman"/>
        <family val="1"/>
      </rPr>
      <t>in</t>
    </r>
    <r>
      <rPr>
        <sz val="11"/>
        <rFont val="Times New Roman"/>
        <family val="1"/>
      </rPr>
      <t xml:space="preserve"> Report of Activities 2013, Manitoba Mineral Resources, Manitoba Geological Survey, p. 7–22.</t>
    </r>
  </si>
  <si>
    <r>
      <t>Anderson, S.D., Syme, E.C., Corkery, M.T., Bailes, A.H. and Lin, S. 2015: Preliminary results of bedrock mapping at southern Knee Lake, northwestern Superior province, Manitoba (parts of NTS 53L14, 15);</t>
    </r>
    <r>
      <rPr>
        <i/>
        <sz val="11"/>
        <rFont val="Times New Roman"/>
        <family val="1"/>
      </rPr>
      <t xml:space="preserve"> in</t>
    </r>
    <r>
      <rPr>
        <sz val="11"/>
        <rFont val="Times New Roman"/>
        <family val="1"/>
      </rPr>
      <t xml:space="preserve"> Report of Activities 2015, Manitoba Mineral Resources, Manitoba Geological Survey, p. 9–23.</t>
    </r>
  </si>
  <si>
    <r>
      <t xml:space="preserve">Anderson, S.D. 2016: Preliminary results of bedrock mapping at central Knee Lake, northwestern Superior province, Manitoba (parts of NTS 53L15, 53M2); </t>
    </r>
    <r>
      <rPr>
        <i/>
        <sz val="11"/>
        <rFont val="Times New Roman"/>
        <family val="1"/>
      </rPr>
      <t>in</t>
    </r>
    <r>
      <rPr>
        <sz val="11"/>
        <rFont val="Times New Roman"/>
        <family val="1"/>
      </rPr>
      <t xml:space="preserve"> Report of Activities 2016, Manitoba Growth, Enterprise and Trade, Manitoba Geological Survey, p. 1–15.</t>
    </r>
  </si>
  <si>
    <r>
      <t>Anderson, S.D. 2016: Alkaline rocks at Oxford Lake and Knee Lake, northwestern Superior province, Manitoba
(NTS 53L13, 14, 15): preliminary results of new bedrock mapping and lithogeochemistry;</t>
    </r>
    <r>
      <rPr>
        <i/>
        <sz val="11"/>
        <rFont val="Times New Roman"/>
        <family val="1"/>
      </rPr>
      <t xml:space="preserve"> in </t>
    </r>
    <r>
      <rPr>
        <sz val="11"/>
        <rFont val="Times New Roman"/>
        <family val="1"/>
      </rPr>
      <t>Report of Activities 2016, Manitoba Growth, Enterprise and Trade, Manitoba Geological Survey, p. 16–27.</t>
    </r>
  </si>
  <si>
    <t>Anderson, S.D. 2017: Preliminary geology of the diamond occurrence at southern Knee Lake, Oxford Lake–Knee Lake greenstone belt, Manitoba (NTS 53L15); Manitoba Growth, Enterprise and Trade, Manitoba Geological Survey, Open File OF2017-3, 27 p.</t>
  </si>
  <si>
    <r>
      <t>Contents:</t>
    </r>
    <r>
      <rPr>
        <b/>
        <sz val="11"/>
        <color rgb="FFFF0000"/>
        <rFont val="Times New Roman"/>
        <family val="1"/>
      </rPr>
      <t xml:space="preserve"> </t>
    </r>
    <r>
      <rPr>
        <b/>
        <sz val="11"/>
        <rFont val="Times New Roman"/>
        <family val="1"/>
      </rPr>
      <t xml:space="preserve">                                                                                                                                                                        </t>
    </r>
    <r>
      <rPr>
        <sz val="11"/>
        <rFont val="Times New Roman"/>
        <family val="1"/>
      </rPr>
      <t xml:space="preserve">
</t>
    </r>
    <r>
      <rPr>
        <b/>
        <sz val="11"/>
        <rFont val="Times New Roman"/>
        <family val="1"/>
      </rPr>
      <t>Metadata</t>
    </r>
    <r>
      <rPr>
        <sz val="11"/>
        <rFont val="Times New Roman"/>
        <family val="1"/>
      </rPr>
      <t xml:space="preserve">
</t>
    </r>
    <r>
      <rPr>
        <b/>
        <sz val="11"/>
        <rFont val="Times New Roman"/>
        <family val="1"/>
      </rPr>
      <t xml:space="preserve">Table 1_1: </t>
    </r>
    <r>
      <rPr>
        <sz val="11"/>
        <rFont val="Times New Roman"/>
        <family val="1"/>
      </rPr>
      <t>Sm-Nd results from the Oxford Lake–Knee Lake greenstone belt.</t>
    </r>
  </si>
  <si>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</si>
  <si>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r>
      <t>Anderson, S.D. and Martins, T. 2019: Compilation of Sm-Nd isotopes from the Oxford Lake–Knee Lake greenstone belt, northwestern Superior Province, Manitoba (parts of NTS 53L6, 12–15, 53M2, 63I9, 16); Manitoba Agriculture and Resource Development, Manitoba Geological Survey, Data Repository Item DRI2019008,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t>
    </r>
  </si>
  <si>
    <r>
      <t xml:space="preserve">NTS grid: </t>
    </r>
    <r>
      <rPr>
        <sz val="11"/>
        <rFont val="Times New Roman"/>
        <family val="1"/>
      </rPr>
      <t>53L6, 12–15, 53M2, 63I9, 16</t>
    </r>
  </si>
  <si>
    <t>DRI2019008</t>
  </si>
  <si>
    <t>MGS2012_006</t>
  </si>
  <si>
    <t xml:space="preserve">Oxford Lake–Knee Lake greenstone belt </t>
  </si>
  <si>
    <r>
      <t>24N HF + 16N HNO</t>
    </r>
    <r>
      <rPr>
        <vertAlign val="subscript"/>
        <sz val="10"/>
        <color theme="1"/>
        <rFont val="Arial"/>
        <family val="2"/>
      </rPr>
      <t>3</t>
    </r>
    <r>
      <rPr>
        <sz val="10"/>
        <color theme="1"/>
        <rFont val="Arial"/>
        <family val="2"/>
      </rPr>
      <t xml:space="preserve"> </t>
    </r>
  </si>
  <si>
    <t>Multi-Collector ICP-mass spectrometry</t>
  </si>
  <si>
    <r>
      <rPr>
        <b/>
        <sz val="10"/>
        <color theme="1"/>
        <rFont val="Arial"/>
        <family val="2"/>
      </rPr>
      <t>Table 1</t>
    </r>
    <r>
      <rPr>
        <sz val="10"/>
        <color theme="1"/>
        <rFont val="Arial"/>
        <family val="2"/>
      </rPr>
      <t>: Sm-Nd results from the Oxford Lake–Knee Lake greenstone belt.</t>
    </r>
  </si>
  <si>
    <r>
      <t>147</t>
    </r>
    <r>
      <rPr>
        <b/>
        <sz val="10"/>
        <rFont val="Arial"/>
        <family val="2"/>
      </rPr>
      <t>Sm/</t>
    </r>
    <r>
      <rPr>
        <b/>
        <vertAlign val="superscript"/>
        <sz val="10"/>
        <rFont val="Arial"/>
        <family val="2"/>
      </rPr>
      <t>144</t>
    </r>
    <r>
      <rPr>
        <b/>
        <sz val="10"/>
        <rFont val="Arial"/>
        <family val="2"/>
      </rPr>
      <t>Nd</t>
    </r>
  </si>
  <si>
    <r>
      <t>143</t>
    </r>
    <r>
      <rPr>
        <b/>
        <sz val="10"/>
        <rFont val="Arial"/>
        <family val="2"/>
      </rPr>
      <t>Nd/</t>
    </r>
    <r>
      <rPr>
        <b/>
        <vertAlign val="superscript"/>
        <sz val="10"/>
        <rFont val="Arial"/>
        <family val="2"/>
      </rPr>
      <t>144</t>
    </r>
    <r>
      <rPr>
        <b/>
        <sz val="10"/>
        <rFont val="Arial"/>
        <family val="2"/>
      </rPr>
      <t xml:space="preserve">Nd </t>
    </r>
    <r>
      <rPr>
        <b/>
        <vertAlign val="subscript"/>
        <sz val="10"/>
        <rFont val="Arial"/>
        <family val="2"/>
      </rPr>
      <t>0</t>
    </r>
  </si>
  <si>
    <r>
      <t xml:space="preserve">ɛNd </t>
    </r>
    <r>
      <rPr>
        <b/>
        <vertAlign val="subscript"/>
        <sz val="10"/>
        <rFont val="Arial"/>
        <family val="2"/>
      </rPr>
      <t>0</t>
    </r>
  </si>
  <si>
    <r>
      <t>143</t>
    </r>
    <r>
      <rPr>
        <b/>
        <sz val="10"/>
        <rFont val="Arial"/>
        <family val="2"/>
      </rPr>
      <t>Nd/</t>
    </r>
    <r>
      <rPr>
        <b/>
        <vertAlign val="superscript"/>
        <sz val="10"/>
        <rFont val="Arial"/>
        <family val="2"/>
      </rPr>
      <t>144</t>
    </r>
    <r>
      <rPr>
        <b/>
        <sz val="10"/>
        <rFont val="Arial"/>
        <family val="2"/>
      </rPr>
      <t xml:space="preserve">Nd </t>
    </r>
    <r>
      <rPr>
        <b/>
        <vertAlign val="subscript"/>
        <sz val="10"/>
        <rFont val="Arial"/>
        <family val="2"/>
      </rPr>
      <t>T</t>
    </r>
  </si>
  <si>
    <r>
      <t>T</t>
    </r>
    <r>
      <rPr>
        <b/>
        <vertAlign val="subscript"/>
        <sz val="10"/>
        <rFont val="Arial"/>
        <family val="2"/>
      </rPr>
      <t>DM</t>
    </r>
    <r>
      <rPr>
        <b/>
        <sz val="10"/>
        <rFont val="Arial"/>
        <family val="2"/>
      </rPr>
      <t>_Ga</t>
    </r>
  </si>
  <si>
    <r>
      <rPr>
        <b/>
        <vertAlign val="superscript"/>
        <sz val="10"/>
        <rFont val="Arial"/>
        <family val="2"/>
      </rPr>
      <t>145</t>
    </r>
    <r>
      <rPr>
        <b/>
        <sz val="10"/>
        <rFont val="Arial"/>
        <family val="2"/>
      </rPr>
      <t>Nd/</t>
    </r>
    <r>
      <rPr>
        <b/>
        <vertAlign val="superscript"/>
        <sz val="10"/>
        <rFont val="Arial"/>
        <family val="2"/>
      </rPr>
      <t>144</t>
    </r>
    <r>
      <rPr>
        <b/>
        <sz val="10"/>
        <rFont val="Arial"/>
        <family val="2"/>
      </rPr>
      <t>Nd</t>
    </r>
  </si>
  <si>
    <r>
      <t>T</t>
    </r>
    <r>
      <rPr>
        <vertAlign val="subscript"/>
        <sz val="10"/>
        <rFont val="Arial"/>
        <family val="2"/>
      </rPr>
      <t>DM</t>
    </r>
    <r>
      <rPr>
        <sz val="10"/>
        <rFont val="Arial"/>
        <family val="2"/>
      </rPr>
      <t xml:space="preserve"> not calculated for samples with </t>
    </r>
    <r>
      <rPr>
        <vertAlign val="superscript"/>
        <sz val="10"/>
        <rFont val="Arial"/>
        <family val="2"/>
      </rPr>
      <t>147</t>
    </r>
    <r>
      <rPr>
        <sz val="10"/>
        <rFont val="Arial"/>
        <family val="2"/>
      </rPr>
      <t>Sm/</t>
    </r>
    <r>
      <rPr>
        <vertAlign val="superscript"/>
        <sz val="10"/>
        <rFont val="Arial"/>
        <family val="2"/>
      </rPr>
      <t>144</t>
    </r>
    <r>
      <rPr>
        <sz val="10"/>
        <rFont val="Arial"/>
        <family val="2"/>
      </rPr>
      <t>Nd &gt; 0.14</t>
    </r>
  </si>
  <si>
    <r>
      <t xml:space="preserve">All samples relative to La Jolla </t>
    </r>
    <r>
      <rPr>
        <vertAlign val="superscript"/>
        <sz val="10"/>
        <rFont val="Arial"/>
        <family val="2"/>
      </rPr>
      <t>143</t>
    </r>
    <r>
      <rPr>
        <sz val="10"/>
        <rFont val="Arial"/>
        <family val="2"/>
      </rPr>
      <t>Nd/</t>
    </r>
    <r>
      <rPr>
        <vertAlign val="superscript"/>
        <sz val="10"/>
        <rFont val="Arial"/>
        <family val="2"/>
      </rPr>
      <t>144</t>
    </r>
    <r>
      <rPr>
        <sz val="10"/>
        <rFont val="Arial"/>
        <family val="2"/>
      </rPr>
      <t>Nd = 0.511850</t>
    </r>
  </si>
  <si>
    <r>
      <t xml:space="preserve">* Uncertainty is 2 standard errors on </t>
    </r>
    <r>
      <rPr>
        <vertAlign val="superscript"/>
        <sz val="10"/>
        <rFont val="Arial"/>
        <family val="2"/>
      </rPr>
      <t>143</t>
    </r>
    <r>
      <rPr>
        <sz val="10"/>
        <rFont val="Arial"/>
        <family val="2"/>
      </rPr>
      <t>Nd/</t>
    </r>
    <r>
      <rPr>
        <vertAlign val="superscript"/>
        <sz val="10"/>
        <rFont val="Arial"/>
        <family val="2"/>
      </rPr>
      <t>144</t>
    </r>
    <r>
      <rPr>
        <sz val="10"/>
        <rFont val="Arial"/>
        <family val="2"/>
      </rPr>
      <t>Nd</t>
    </r>
  </si>
  <si>
    <r>
      <t>T</t>
    </r>
    <r>
      <rPr>
        <vertAlign val="subscript"/>
        <sz val="10"/>
        <rFont val="Geneva"/>
      </rPr>
      <t>DM</t>
    </r>
    <r>
      <rPr>
        <sz val="10"/>
        <rFont val="Geneva"/>
      </rPr>
      <t xml:space="preserve"> uses the linear model of Goldstein et al. 1984</t>
    </r>
  </si>
  <si>
    <t>Uncertainty*</t>
  </si>
  <si>
    <t>Creaser, R.A., Erdmer, P., Stevens, R.A. and Grant, S.L. 1997: Tectonic affinity of the Nisultin and Anvil assemblage strata from the Teslin tectonic zone, northern Canadian Cordillera: constraints from neodymium isotope and geochemical evidence; Tectonics, v. 16, no. 1, p. 107–121.</t>
  </si>
  <si>
    <t xml:space="preserve">Goldstein, S.L., O’Nions, R.K. and Hamilton, P.J. 1984: A Sm-Nd isotopic study of atmospheric dusts and particulates from major river systems; Earth and Planetary Science Letters, v. 70, p. 221–236.
</t>
  </si>
  <si>
    <t>Tanaka, T., Togashi, S., Kamioka, H., Amakawa, H., Kagami, H., Hamamoto, T., Yuhara, M., Orihashi, Y., Yoneda, S., Shimizu, H., Kunimaru, T., Takahashi, K., Yanagi, T., Nakano, T., Fujimaki, H., Shinjo, R., Asahara, Y., Tanimizu, M. and Dragusanu C. 2000: JNdi-1: a neodymium isotopic reference in consistency with LaJolla neodymium; Chemical Geology, v. 168, p. 279–281.</t>
  </si>
  <si>
    <t>Schmidberger, S.S., Heaman, L.M., Simonetti, A., Creaser, R.A. and Whiteford, S. 2007: Lu-Hf, in-situ Sr and Pb isotope and trace element systematics for mantle eclogites from the Diavik diamond mine: evidence for Paleoproterozoic subduction beneath the Slave craton, Canada; Earth and Planetary Science Letters, v. 254, p. 55–68.</t>
  </si>
  <si>
    <t>Unterschutz, J.L.E., Creaser, R.A., Erdmer, P., Thompson, R.I. and Daughtry, K.L. 2002: North American margin origin of Quesnel terrane strata in the southern Canadian Cordillera: inferences from geochemical and Nd isotopic characteristics of Triassic metasedimentary rocks; Geological Society of America Bulletin, v. 114, p. 462–475.</t>
  </si>
  <si>
    <t>Wasserburg, G.J., Jacobsen, S.B., DePaolo, D.J. McCullouch, M.T. and Wen, T. 1981: Precise determination of  ratios, Sm and Nd isotopic abundances in standard solutions; Geochimica et Cosmochimica Acta, v. 45, p. 2311–2323.</t>
  </si>
  <si>
    <r>
      <t xml:space="preserve">The powders were accurately weighed and totally spiked with a known amount of mixed </t>
    </r>
    <r>
      <rPr>
        <vertAlign val="superscript"/>
        <sz val="10"/>
        <color theme="1"/>
        <rFont val="Arial"/>
        <family val="2"/>
      </rPr>
      <t>150</t>
    </r>
    <r>
      <rPr>
        <sz val="10"/>
        <color theme="1"/>
        <rFont val="Arial"/>
        <family val="2"/>
      </rPr>
      <t>Nd-</t>
    </r>
    <r>
      <rPr>
        <vertAlign val="superscript"/>
        <sz val="10"/>
        <color theme="1"/>
        <rFont val="Arial"/>
        <family val="2"/>
      </rPr>
      <t>149</t>
    </r>
    <r>
      <rPr>
        <sz val="10"/>
        <color theme="1"/>
        <rFont val="Arial"/>
        <family val="2"/>
      </rPr>
      <t>Sm tracer solution—this tracer is calibrated directly against the Caltech mixed Sm/Nd normal described by Wasserburg et al. (1981). Dissolution occurs in mixed 24N HF + 16N HNO</t>
    </r>
    <r>
      <rPr>
        <vertAlign val="subscript"/>
        <sz val="10"/>
        <color theme="1"/>
        <rFont val="Arial"/>
        <family val="2"/>
      </rPr>
      <t>3</t>
    </r>
    <r>
      <rPr>
        <sz val="10"/>
        <color theme="1"/>
        <rFont val="Arial"/>
        <family val="2"/>
      </rPr>
      <t xml:space="preserve"> media in sealed PFA Teflon vessels at 160°C for 6 days. The fluoride residue is converted to chloride with HCl, and Nd and Sm are separated by conventional cation and HDEHP-based chromatography. Chemical processing blanks are &lt;200 picograms of either Sm or Nd, and are insignificant relative to the amount of Sm or Nd analyzed for any rock sample. Further details can be found in Creaser et al. (1997) and Unterschutz et al. (2002). The isotopic composition of Nd is determined in static mode by Multi-Collector ICP-mass spectrometry (Schmidberger et al., 2007). All isotope ratios are normalized for variable mass fractionation to a value of </t>
    </r>
    <r>
      <rPr>
        <vertAlign val="superscript"/>
        <sz val="10"/>
        <color theme="1"/>
        <rFont val="Arial"/>
        <family val="2"/>
      </rPr>
      <t>146</t>
    </r>
    <r>
      <rPr>
        <sz val="10"/>
        <color theme="1"/>
        <rFont val="Arial"/>
        <family val="2"/>
      </rPr>
      <t>Nd/</t>
    </r>
    <r>
      <rPr>
        <vertAlign val="superscript"/>
        <sz val="10"/>
        <color theme="1"/>
        <rFont val="Arial"/>
        <family val="2"/>
      </rPr>
      <t>144</t>
    </r>
    <r>
      <rPr>
        <sz val="10"/>
        <color theme="1"/>
        <rFont val="Arial"/>
        <family val="2"/>
      </rPr>
      <t xml:space="preserve">Nd = 0.7219 using the exponential fractionation law. The </t>
    </r>
    <r>
      <rPr>
        <vertAlign val="superscript"/>
        <sz val="10"/>
        <color theme="1"/>
        <rFont val="Arial"/>
        <family val="2"/>
      </rPr>
      <t>143</t>
    </r>
    <r>
      <rPr>
        <sz val="10"/>
        <color theme="1"/>
        <rFont val="Arial"/>
        <family val="2"/>
      </rPr>
      <t>Nd/</t>
    </r>
    <r>
      <rPr>
        <vertAlign val="superscript"/>
        <sz val="10"/>
        <color theme="1"/>
        <rFont val="Arial"/>
        <family val="2"/>
      </rPr>
      <t>144</t>
    </r>
    <r>
      <rPr>
        <sz val="10"/>
        <color theme="1"/>
        <rFont val="Arial"/>
        <family val="2"/>
      </rPr>
      <t xml:space="preserve">Nd ratio of samples is presented here relative to a value of 0.511850 for the La Jolla Nd isotopic standard, monitored by use of an in-house Alfa Nd isotopic standard for each analytical session. Sm isotopic abundances are measured in static mode by Multi-Collector ICP-mass spectrometry, and are normalized for variable mass fractionation to a value of 1.17537 for </t>
    </r>
    <r>
      <rPr>
        <vertAlign val="superscript"/>
        <sz val="10"/>
        <color theme="1"/>
        <rFont val="Arial"/>
        <family val="2"/>
      </rPr>
      <t>152</t>
    </r>
    <r>
      <rPr>
        <sz val="10"/>
        <color theme="1"/>
        <rFont val="Arial"/>
        <family val="2"/>
      </rPr>
      <t>Sm/</t>
    </r>
    <r>
      <rPr>
        <vertAlign val="superscript"/>
        <sz val="10"/>
        <color theme="1"/>
        <rFont val="Arial"/>
        <family val="2"/>
      </rPr>
      <t>154</t>
    </r>
    <r>
      <rPr>
        <sz val="10"/>
        <color theme="1"/>
        <rFont val="Arial"/>
        <family val="2"/>
      </rPr>
      <t xml:space="preserve">Sm also using the exponential law. Using the same isotopic analysis and normalization procedures above, we analyze the Geological Survey of Japan Nd isotope standard “Shin Etsu: JNdi-1” (Tanaka et al., 2000) which has a </t>
    </r>
    <r>
      <rPr>
        <vertAlign val="superscript"/>
        <sz val="10"/>
        <color theme="1"/>
        <rFont val="Arial"/>
        <family val="2"/>
      </rPr>
      <t>143</t>
    </r>
    <r>
      <rPr>
        <sz val="10"/>
        <color theme="1"/>
        <rFont val="Arial"/>
        <family val="2"/>
      </rPr>
      <t>Nd/</t>
    </r>
    <r>
      <rPr>
        <vertAlign val="superscript"/>
        <sz val="10"/>
        <color theme="1"/>
        <rFont val="Arial"/>
        <family val="2"/>
      </rPr>
      <t>144</t>
    </r>
    <r>
      <rPr>
        <sz val="10"/>
        <color theme="1"/>
        <rFont val="Arial"/>
        <family val="2"/>
      </rPr>
      <t xml:space="preserve">Nd value of 0.512107 ±7 relative to a LaJolla </t>
    </r>
    <r>
      <rPr>
        <vertAlign val="superscript"/>
        <sz val="10"/>
        <color theme="1"/>
        <rFont val="Arial"/>
        <family val="2"/>
      </rPr>
      <t>143</t>
    </r>
    <r>
      <rPr>
        <sz val="10"/>
        <color theme="1"/>
        <rFont val="Arial"/>
        <family val="2"/>
      </rPr>
      <t>Nd/</t>
    </r>
    <r>
      <rPr>
        <vertAlign val="superscript"/>
        <sz val="10"/>
        <color theme="1"/>
        <rFont val="Arial"/>
        <family val="2"/>
      </rPr>
      <t>144</t>
    </r>
    <r>
      <rPr>
        <sz val="10"/>
        <color theme="1"/>
        <rFont val="Arial"/>
        <family val="2"/>
      </rPr>
      <t xml:space="preserve">Nd value of 0.511850, when normalized to </t>
    </r>
    <r>
      <rPr>
        <vertAlign val="superscript"/>
        <sz val="10"/>
        <color theme="1"/>
        <rFont val="Arial"/>
        <family val="2"/>
      </rPr>
      <t>146</t>
    </r>
    <r>
      <rPr>
        <sz val="10"/>
        <color theme="1"/>
        <rFont val="Arial"/>
        <family val="2"/>
      </rPr>
      <t>Nd/</t>
    </r>
    <r>
      <rPr>
        <vertAlign val="superscript"/>
        <sz val="10"/>
        <color theme="1"/>
        <rFont val="Arial"/>
        <family val="2"/>
      </rPr>
      <t>144</t>
    </r>
    <r>
      <rPr>
        <sz val="10"/>
        <color theme="1"/>
        <rFont val="Arial"/>
        <family val="2"/>
      </rPr>
      <t xml:space="preserve">Nd = 0.7219. The value of </t>
    </r>
    <r>
      <rPr>
        <vertAlign val="superscript"/>
        <sz val="10"/>
        <color theme="1"/>
        <rFont val="Arial"/>
        <family val="2"/>
      </rPr>
      <t>143</t>
    </r>
    <r>
      <rPr>
        <sz val="10"/>
        <color theme="1"/>
        <rFont val="Arial"/>
        <family val="2"/>
      </rPr>
      <t>Nd/</t>
    </r>
    <r>
      <rPr>
        <vertAlign val="superscript"/>
        <sz val="10"/>
        <color theme="1"/>
        <rFont val="Arial"/>
        <family val="2"/>
      </rPr>
      <t>144</t>
    </r>
    <r>
      <rPr>
        <sz val="10"/>
        <color theme="1"/>
        <rFont val="Arial"/>
        <family val="2"/>
      </rPr>
      <t xml:space="preserve">Nd determined for the JNdi-1 standard conducted during the analysis of the samples reported here was 0.512099 ±8 (2SE); the long-term average value is 0.512098 ±9 [1SD, n=112, past 10 years). Using the mixed </t>
    </r>
    <r>
      <rPr>
        <vertAlign val="superscript"/>
        <sz val="10"/>
        <color theme="1"/>
        <rFont val="Arial"/>
        <family val="2"/>
      </rPr>
      <t>150</t>
    </r>
    <r>
      <rPr>
        <sz val="10"/>
        <color theme="1"/>
        <rFont val="Arial"/>
        <family val="2"/>
      </rPr>
      <t>Nd-</t>
    </r>
    <r>
      <rPr>
        <vertAlign val="superscript"/>
        <sz val="10"/>
        <color theme="1"/>
        <rFont val="Arial"/>
        <family val="2"/>
      </rPr>
      <t>149</t>
    </r>
    <r>
      <rPr>
        <sz val="10"/>
        <color theme="1"/>
        <rFont val="Arial"/>
        <family val="2"/>
      </rPr>
      <t xml:space="preserve">Sm tracer, the measured </t>
    </r>
    <r>
      <rPr>
        <vertAlign val="superscript"/>
        <sz val="10"/>
        <color theme="1"/>
        <rFont val="Arial"/>
        <family val="2"/>
      </rPr>
      <t>147</t>
    </r>
    <r>
      <rPr>
        <sz val="10"/>
        <color theme="1"/>
        <rFont val="Arial"/>
        <family val="2"/>
      </rPr>
      <t>Sm/</t>
    </r>
    <r>
      <rPr>
        <vertAlign val="superscript"/>
        <sz val="10"/>
        <color theme="1"/>
        <rFont val="Arial"/>
        <family val="2"/>
      </rPr>
      <t>144</t>
    </r>
    <r>
      <rPr>
        <sz val="10"/>
        <color theme="1"/>
        <rFont val="Arial"/>
        <family val="2"/>
      </rPr>
      <t xml:space="preserve">Nd ratios for the international rock standard BCR-1 range from 0.1380 to 0.1382, suggesting reproducibility for </t>
    </r>
    <r>
      <rPr>
        <vertAlign val="superscript"/>
        <sz val="10"/>
        <color theme="1"/>
        <rFont val="Arial"/>
        <family val="2"/>
      </rPr>
      <t>147</t>
    </r>
    <r>
      <rPr>
        <sz val="10"/>
        <color theme="1"/>
        <rFont val="Arial"/>
        <family val="2"/>
      </rPr>
      <t>Sm/</t>
    </r>
    <r>
      <rPr>
        <vertAlign val="superscript"/>
        <sz val="10"/>
        <color theme="1"/>
        <rFont val="Arial"/>
        <family val="2"/>
      </rPr>
      <t>144</t>
    </r>
    <r>
      <rPr>
        <sz val="10"/>
        <color theme="1"/>
        <rFont val="Arial"/>
        <family val="2"/>
      </rPr>
      <t xml:space="preserve">Nd of ~±0.1% for real rock powders. The value of </t>
    </r>
    <r>
      <rPr>
        <vertAlign val="superscript"/>
        <sz val="10"/>
        <color theme="1"/>
        <rFont val="Arial"/>
        <family val="2"/>
      </rPr>
      <t>147</t>
    </r>
    <r>
      <rPr>
        <sz val="10"/>
        <color theme="1"/>
        <rFont val="Arial"/>
        <family val="2"/>
      </rPr>
      <t>Sm/</t>
    </r>
    <r>
      <rPr>
        <vertAlign val="superscript"/>
        <sz val="10"/>
        <color theme="1"/>
        <rFont val="Arial"/>
        <family val="2"/>
      </rPr>
      <t>144</t>
    </r>
    <r>
      <rPr>
        <sz val="10"/>
        <color theme="1"/>
        <rFont val="Arial"/>
        <family val="2"/>
      </rPr>
      <t>Nd determined for BCR-1 is within the range of reported literature values by isotope dilution methods.</t>
    </r>
  </si>
  <si>
    <r>
      <t xml:space="preserve">Abbreviations: </t>
    </r>
    <r>
      <rPr>
        <sz val="11"/>
        <rFont val="Times New Roman"/>
        <family val="1"/>
      </rPr>
      <t>CHUR, chondritic uniform reservoir; DM, depleted mantle; Ga, billion years; HDEHP, hydrogen di-Ethylhexyl phosphate; HRG, Hayes River group; ICP, inductively coupled plasma; Ma, million years; OLG, Oxford Lake group; T, 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</si>
</sst>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000"/>
    <numFmt numFmtId="166" formatCode="0.0000"/>
    <numFmt numFmtId="167" formatCode="0.000"/>
  </numFmts>
  <fonts count="27">
    <font>
      <sz val="9"/>
      <name val="Geneva"/>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9"/>
      <color rgb="FF0070C0"/>
      <name val="Geneva"/>
    </font>
    <font>
      <b/>
      <sz val="11"/>
      <color rgb="FFFF0000"/>
      <name val="Times New Roman"/>
      <family val="1"/>
    </font>
    <font>
      <sz val="10"/>
      <name val="Arial"/>
      <family val="2"/>
    </font>
    <font>
      <sz val="11"/>
      <color rgb="FF000000"/>
      <name val="Calibri"/>
      <family val="2"/>
    </font>
    <font>
      <i/>
      <sz val="10"/>
      <color rgb="FFFF0000"/>
      <name val="Arial"/>
      <family val="2"/>
    </font>
    <font>
      <b/>
      <sz val="10"/>
      <name val="Arial"/>
      <family val="2"/>
    </font>
    <font>
      <sz val="10"/>
      <color theme="1"/>
      <name val="Arial"/>
      <family val="2"/>
    </font>
    <font>
      <i/>
      <sz val="11"/>
      <name val="Times New Roman"/>
      <family val="1"/>
    </font>
    <font>
      <vertAlign val="superscript"/>
      <sz val="11"/>
      <name val="Times New Roman"/>
      <family val="1"/>
    </font>
    <font>
      <b/>
      <sz val="10"/>
      <color rgb="FFFF0000"/>
      <name val="Arial"/>
      <family val="2"/>
    </font>
    <font>
      <vertAlign val="subscript"/>
      <sz val="10"/>
      <color theme="1"/>
      <name val="Arial"/>
      <family val="2"/>
    </font>
    <font>
      <vertAlign val="superscript"/>
      <sz val="10"/>
      <color theme="1"/>
      <name val="Arial"/>
      <family val="2"/>
    </font>
    <font>
      <b/>
      <sz val="10"/>
      <color theme="1"/>
      <name val="Arial"/>
      <family val="2"/>
    </font>
    <font>
      <b/>
      <vertAlign val="superscript"/>
      <sz val="10"/>
      <name val="Arial"/>
      <family val="2"/>
    </font>
    <font>
      <b/>
      <vertAlign val="subscript"/>
      <sz val="10"/>
      <name val="Arial"/>
      <family val="2"/>
    </font>
    <font>
      <sz val="10"/>
      <color rgb="FF000000"/>
      <name val="Arial"/>
      <family val="2"/>
    </font>
    <font>
      <sz val="10"/>
      <name val="Geneva"/>
    </font>
    <font>
      <vertAlign val="subscript"/>
      <sz val="10"/>
      <name val="Arial"/>
      <family val="2"/>
    </font>
    <font>
      <vertAlign val="superscript"/>
      <sz val="10"/>
      <name val="Arial"/>
      <family val="2"/>
    </font>
    <font>
      <vertAlign val="subscript"/>
      <sz val="10"/>
      <name val="Geneva"/>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auto="1"/>
      </left>
      <right/>
      <top/>
      <bottom/>
      <diagonal/>
    </border>
    <border>
      <left/>
      <right/>
      <top style="thin">
        <color indexed="64"/>
      </top>
      <bottom style="thin">
        <color indexed="64"/>
      </bottom>
      <diagonal/>
    </border>
    <border>
      <left/>
      <right/>
      <top/>
      <bottom style="thin">
        <color indexed="64"/>
      </bottom>
      <diagonal/>
    </border>
  </borders>
  <cellStyleXfs count="3">
    <xf numFmtId="0" fontId="0" fillId="0" borderId="0"/>
    <xf numFmtId="0" fontId="9" fillId="0" borderId="0"/>
    <xf numFmtId="0" fontId="10" fillId="0" borderId="0"/>
  </cellStyleXfs>
  <cellXfs count="103">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0" fontId="3" fillId="2" borderId="2" xfId="0" applyFont="1" applyFill="1" applyBorder="1" applyAlignment="1">
      <alignment vertical="top" wrapText="1"/>
    </xf>
    <xf numFmtId="0" fontId="4" fillId="2" borderId="2" xfId="0" applyFont="1" applyFill="1" applyBorder="1" applyAlignment="1">
      <alignment vertical="top" wrapText="1"/>
    </xf>
    <xf numFmtId="0" fontId="5" fillId="0" borderId="2" xfId="0" applyFont="1" applyFill="1" applyBorder="1" applyAlignment="1">
      <alignment vertical="top" wrapText="1"/>
    </xf>
    <xf numFmtId="0" fontId="0" fillId="0" borderId="0" xfId="0" applyBorder="1"/>
    <xf numFmtId="0" fontId="0" fillId="0" borderId="0" xfId="0" applyAlignment="1">
      <alignment vertical="top"/>
    </xf>
    <xf numFmtId="0" fontId="1" fillId="0" borderId="0" xfId="0" applyFont="1" applyAlignment="1">
      <alignment vertical="top"/>
    </xf>
    <xf numFmtId="0" fontId="4" fillId="0" borderId="2" xfId="0" applyFont="1" applyBorder="1"/>
    <xf numFmtId="0" fontId="4" fillId="0" borderId="3" xfId="0" applyFont="1" applyBorder="1"/>
    <xf numFmtId="0" fontId="4" fillId="0" borderId="2" xfId="0" applyFont="1" applyFill="1" applyBorder="1" applyAlignment="1">
      <alignment vertical="top" wrapText="1"/>
    </xf>
    <xf numFmtId="0" fontId="7" fillId="0" borderId="0" xfId="0" applyFont="1"/>
    <xf numFmtId="0" fontId="7" fillId="0" borderId="0" xfId="0" applyFont="1" applyAlignment="1">
      <alignment wrapText="1"/>
    </xf>
    <xf numFmtId="0" fontId="0" fillId="0" borderId="0" xfId="0" applyAlignment="1">
      <alignment wrapText="1"/>
    </xf>
    <xf numFmtId="0" fontId="4" fillId="0" borderId="0" xfId="0" applyFont="1" applyBorder="1"/>
    <xf numFmtId="0" fontId="0" fillId="0" borderId="4" xfId="0" applyBorder="1"/>
    <xf numFmtId="0" fontId="11" fillId="0" borderId="0" xfId="0" applyFont="1"/>
    <xf numFmtId="0" fontId="12" fillId="0" borderId="0" xfId="0" applyFont="1"/>
    <xf numFmtId="0" fontId="9" fillId="0" borderId="0" xfId="0" applyNumberFormat="1" applyFont="1"/>
    <xf numFmtId="0" fontId="13" fillId="0" borderId="0" xfId="0" applyFont="1"/>
    <xf numFmtId="0" fontId="3" fillId="0" borderId="2" xfId="0" applyFont="1" applyFill="1" applyBorder="1" applyAlignment="1">
      <alignment vertical="top" wrapText="1"/>
    </xf>
    <xf numFmtId="0" fontId="4" fillId="0" borderId="0" xfId="0" applyFont="1" applyAlignment="1">
      <alignment wrapText="1"/>
    </xf>
    <xf numFmtId="165" fontId="9" fillId="0" borderId="0" xfId="0" applyNumberFormat="1" applyFont="1" applyBorder="1" applyAlignment="1">
      <alignment horizontal="center"/>
    </xf>
    <xf numFmtId="1" fontId="9" fillId="0" borderId="0" xfId="0" applyNumberFormat="1" applyFont="1" applyBorder="1" applyAlignment="1">
      <alignment horizontal="center"/>
    </xf>
    <xf numFmtId="0" fontId="2" fillId="0" borderId="2" xfId="0" applyFont="1" applyFill="1" applyBorder="1" applyAlignment="1">
      <alignment vertical="top" wrapText="1"/>
    </xf>
    <xf numFmtId="0" fontId="4" fillId="0" borderId="0" xfId="0" applyFont="1" applyAlignment="1">
      <alignment vertical="top" wrapText="1"/>
    </xf>
    <xf numFmtId="0" fontId="12" fillId="0" borderId="0" xfId="0" applyFont="1" applyBorder="1" applyAlignment="1">
      <alignment vertical="center"/>
    </xf>
    <xf numFmtId="0" fontId="16" fillId="0" borderId="0" xfId="0" applyFont="1" applyBorder="1"/>
    <xf numFmtId="0" fontId="9" fillId="0" borderId="0" xfId="0" applyFont="1"/>
    <xf numFmtId="0" fontId="12" fillId="0" borderId="0" xfId="0" applyFont="1" applyBorder="1"/>
    <xf numFmtId="0" fontId="9" fillId="0" borderId="0" xfId="0" applyFont="1" applyBorder="1"/>
    <xf numFmtId="0" fontId="13" fillId="0" borderId="0" xfId="0" applyFont="1" applyFill="1" applyBorder="1" applyAlignment="1">
      <alignment horizontal="left"/>
    </xf>
    <xf numFmtId="15" fontId="13" fillId="0" borderId="0" xfId="0" applyNumberFormat="1" applyFont="1" applyFill="1" applyBorder="1" applyAlignment="1">
      <alignment horizontal="left"/>
    </xf>
    <xf numFmtId="0" fontId="9" fillId="0" borderId="0" xfId="0" applyFont="1" applyFill="1" applyBorder="1"/>
    <xf numFmtId="0" fontId="11" fillId="0" borderId="0" xfId="0" applyFont="1" applyFill="1" applyBorder="1" applyAlignment="1">
      <alignment horizontal="left"/>
    </xf>
    <xf numFmtId="0" fontId="16" fillId="0" borderId="0" xfId="0" applyFont="1" applyAlignment="1">
      <alignment vertical="center" wrapText="1"/>
    </xf>
    <xf numFmtId="0" fontId="11" fillId="0" borderId="0" xfId="0" applyFont="1" applyAlignment="1">
      <alignment horizontal="center"/>
    </xf>
    <xf numFmtId="0" fontId="11" fillId="0" borderId="0" xfId="0" applyFont="1" applyFill="1" applyBorder="1" applyAlignment="1">
      <alignment horizontal="left" wrapText="1"/>
    </xf>
    <xf numFmtId="0" fontId="16" fillId="0" borderId="0" xfId="0" applyFont="1" applyFill="1" applyBorder="1"/>
    <xf numFmtId="0" fontId="13" fillId="0" borderId="0" xfId="0" applyFont="1" applyFill="1" applyBorder="1"/>
    <xf numFmtId="0" fontId="16" fillId="0" borderId="0" xfId="0" applyFont="1"/>
    <xf numFmtId="0" fontId="12" fillId="0" borderId="0" xfId="0" applyFont="1" applyFill="1" applyBorder="1" applyAlignment="1">
      <alignment vertical="top"/>
    </xf>
    <xf numFmtId="0" fontId="4" fillId="0" borderId="0" xfId="0" applyFont="1" applyFill="1" applyAlignment="1">
      <alignment vertical="top" wrapText="1"/>
    </xf>
    <xf numFmtId="0" fontId="13" fillId="0" borderId="0" xfId="0" applyFont="1" applyAlignment="1">
      <alignment horizontal="left" vertical="top" wrapText="1"/>
    </xf>
    <xf numFmtId="0" fontId="12" fillId="0" borderId="0" xfId="0" applyFont="1" applyBorder="1" applyAlignment="1">
      <alignment vertical="top"/>
    </xf>
    <xf numFmtId="0" fontId="13" fillId="0" borderId="0" xfId="0" applyFont="1" applyFill="1" applyBorder="1" applyAlignment="1">
      <alignment horizontal="center" vertical="top"/>
    </xf>
    <xf numFmtId="166" fontId="20" fillId="0" borderId="0" xfId="0" applyNumberFormat="1" applyFont="1" applyBorder="1" applyAlignment="1">
      <alignment horizontal="center"/>
    </xf>
    <xf numFmtId="165" fontId="20" fillId="0" borderId="0" xfId="0" applyNumberFormat="1" applyFont="1" applyBorder="1" applyAlignment="1">
      <alignment horizontal="center"/>
    </xf>
    <xf numFmtId="2" fontId="9" fillId="0" borderId="0" xfId="0" applyNumberFormat="1" applyFont="1" applyBorder="1" applyAlignment="1">
      <alignment horizontal="center"/>
    </xf>
    <xf numFmtId="0" fontId="9" fillId="0" borderId="0" xfId="0" applyFont="1" applyBorder="1" applyAlignment="1">
      <alignment horizontal="center"/>
    </xf>
    <xf numFmtId="0" fontId="12" fillId="0" borderId="5" xfId="0" applyFont="1" applyFill="1" applyBorder="1" applyAlignment="1">
      <alignment horizontal="center" vertical="center"/>
    </xf>
    <xf numFmtId="1" fontId="12" fillId="0" borderId="5" xfId="0" applyNumberFormat="1" applyFont="1" applyFill="1" applyBorder="1" applyAlignment="1">
      <alignment horizontal="center" vertical="center" wrapText="1"/>
    </xf>
    <xf numFmtId="2" fontId="12" fillId="0" borderId="5" xfId="0" applyNumberFormat="1" applyFont="1" applyBorder="1" applyAlignment="1">
      <alignment horizontal="center" vertical="center"/>
    </xf>
    <xf numFmtId="166" fontId="20" fillId="0" borderId="5" xfId="0" applyNumberFormat="1" applyFont="1" applyBorder="1" applyAlignment="1">
      <alignment horizontal="center" vertical="center"/>
    </xf>
    <xf numFmtId="165" fontId="20" fillId="0" borderId="5" xfId="0" applyNumberFormat="1" applyFont="1" applyBorder="1" applyAlignment="1">
      <alignment horizontal="center" vertical="center"/>
    </xf>
    <xf numFmtId="0" fontId="12" fillId="0" borderId="5" xfId="0" applyFont="1" applyBorder="1" applyAlignment="1">
      <alignment horizontal="center" vertical="center"/>
    </xf>
    <xf numFmtId="165" fontId="12" fillId="0" borderId="5" xfId="0" applyNumberFormat="1" applyFont="1" applyBorder="1" applyAlignment="1">
      <alignment horizontal="center" vertical="center"/>
    </xf>
    <xf numFmtId="0" fontId="12" fillId="0" borderId="0" xfId="0" applyFont="1" applyBorder="1" applyAlignment="1">
      <alignment horizontal="center" vertical="center"/>
    </xf>
    <xf numFmtId="0" fontId="9" fillId="0" borderId="0" xfId="0" applyFont="1" applyFill="1" applyBorder="1" applyAlignment="1">
      <alignment horizontal="center" vertical="center"/>
    </xf>
    <xf numFmtId="1" fontId="13" fillId="0" borderId="0" xfId="0" applyNumberFormat="1" applyFont="1" applyBorder="1" applyAlignment="1">
      <alignment horizontal="center"/>
    </xf>
    <xf numFmtId="2" fontId="9" fillId="0" borderId="0" xfId="0" applyNumberFormat="1" applyFont="1" applyBorder="1" applyAlignment="1">
      <alignment horizontal="center" vertical="center"/>
    </xf>
    <xf numFmtId="164" fontId="9" fillId="0" borderId="0" xfId="0" applyNumberFormat="1" applyFont="1" applyBorder="1" applyAlignment="1">
      <alignment horizontal="center" vertical="center"/>
    </xf>
    <xf numFmtId="166" fontId="9" fillId="0" borderId="0" xfId="0" applyNumberFormat="1" applyFont="1" applyBorder="1" applyAlignment="1">
      <alignment horizontal="center" vertical="center"/>
    </xf>
    <xf numFmtId="165" fontId="9" fillId="0" borderId="0" xfId="0" applyNumberFormat="1" applyFont="1" applyBorder="1" applyAlignment="1">
      <alignment horizontal="center" vertical="center"/>
    </xf>
    <xf numFmtId="164" fontId="9" fillId="0" borderId="0" xfId="0" applyNumberFormat="1" applyFont="1" applyBorder="1" applyAlignment="1">
      <alignment horizontal="center"/>
    </xf>
    <xf numFmtId="0" fontId="9" fillId="0" borderId="0" xfId="0" applyFont="1" applyBorder="1" applyAlignment="1">
      <alignment horizontal="center" vertical="center"/>
    </xf>
    <xf numFmtId="1" fontId="9" fillId="0" borderId="0" xfId="0" applyNumberFormat="1" applyFont="1" applyBorder="1" applyAlignment="1">
      <alignment horizontal="center" vertical="center"/>
    </xf>
    <xf numFmtId="167" fontId="23" fillId="0" borderId="0" xfId="0" applyNumberFormat="1" applyFont="1" applyBorder="1" applyAlignment="1">
      <alignment horizontal="center"/>
    </xf>
    <xf numFmtId="166" fontId="23" fillId="0" borderId="0" xfId="0" applyNumberFormat="1" applyFont="1" applyBorder="1" applyAlignment="1">
      <alignment horizontal="center"/>
    </xf>
    <xf numFmtId="165" fontId="23" fillId="0" borderId="0" xfId="0" applyNumberFormat="1" applyFont="1" applyBorder="1" applyAlignment="1">
      <alignment horizontal="center"/>
    </xf>
    <xf numFmtId="164" fontId="23" fillId="0" borderId="0" xfId="0" applyNumberFormat="1" applyFont="1" applyBorder="1" applyAlignment="1">
      <alignment horizontal="center"/>
    </xf>
    <xf numFmtId="2" fontId="23" fillId="0" borderId="0" xfId="0" applyNumberFormat="1" applyFont="1" applyBorder="1" applyAlignment="1">
      <alignment horizontal="center"/>
    </xf>
    <xf numFmtId="166" fontId="9" fillId="0" borderId="0" xfId="0" applyNumberFormat="1" applyFont="1" applyBorder="1" applyAlignment="1">
      <alignment horizontal="center"/>
    </xf>
    <xf numFmtId="0" fontId="9" fillId="0" borderId="6" xfId="0" applyFont="1" applyFill="1" applyBorder="1" applyAlignment="1">
      <alignment horizontal="center" vertical="center"/>
    </xf>
    <xf numFmtId="0" fontId="9" fillId="0" borderId="6" xfId="0" applyFont="1" applyBorder="1" applyAlignment="1">
      <alignment horizontal="center" vertical="center"/>
    </xf>
    <xf numFmtId="2" fontId="9" fillId="0" borderId="6" xfId="0" applyNumberFormat="1" applyFont="1" applyBorder="1" applyAlignment="1">
      <alignment horizontal="center"/>
    </xf>
    <xf numFmtId="166" fontId="9" fillId="0" borderId="6" xfId="0" applyNumberFormat="1" applyFont="1" applyBorder="1" applyAlignment="1">
      <alignment horizontal="center"/>
    </xf>
    <xf numFmtId="165" fontId="9" fillId="0" borderId="6" xfId="0" applyNumberFormat="1" applyFont="1" applyBorder="1" applyAlignment="1">
      <alignment horizontal="center"/>
    </xf>
    <xf numFmtId="164" fontId="9" fillId="0" borderId="6" xfId="0" applyNumberFormat="1" applyFont="1" applyBorder="1" applyAlignment="1">
      <alignment horizontal="center"/>
    </xf>
    <xf numFmtId="1" fontId="9" fillId="0" borderId="6" xfId="0" applyNumberFormat="1" applyFont="1" applyBorder="1" applyAlignment="1">
      <alignment horizontal="center"/>
    </xf>
    <xf numFmtId="164" fontId="9" fillId="0" borderId="6" xfId="0" applyNumberFormat="1" applyFont="1" applyBorder="1" applyAlignment="1">
      <alignment horizontal="center" vertical="center"/>
    </xf>
    <xf numFmtId="165" fontId="9" fillId="0" borderId="6" xfId="0" applyNumberFormat="1" applyFont="1" applyBorder="1" applyAlignment="1">
      <alignment horizontal="center" vertical="center"/>
    </xf>
    <xf numFmtId="0" fontId="9" fillId="0" borderId="0" xfId="0" applyFont="1" applyFill="1" applyBorder="1" applyAlignment="1">
      <alignment horizontal="center"/>
    </xf>
    <xf numFmtId="0" fontId="13" fillId="0" borderId="0" xfId="0" applyFont="1" applyAlignment="1">
      <alignment horizontal="center"/>
    </xf>
    <xf numFmtId="0" fontId="22" fillId="0" borderId="0" xfId="0" applyFont="1" applyAlignment="1">
      <alignment horizontal="center"/>
    </xf>
    <xf numFmtId="0" fontId="9" fillId="0" borderId="0" xfId="0" applyFont="1" applyAlignment="1">
      <alignment horizontal="center"/>
    </xf>
    <xf numFmtId="49" fontId="9" fillId="0" borderId="0" xfId="0" applyNumberFormat="1" applyFont="1" applyFill="1" applyBorder="1" applyAlignment="1">
      <alignment horizontal="left"/>
    </xf>
    <xf numFmtId="0" fontId="23" fillId="0" borderId="0" xfId="0" applyFont="1"/>
    <xf numFmtId="0" fontId="0" fillId="0" borderId="0" xfId="0" applyAlignment="1">
      <alignment vertical="top" wrapText="1"/>
    </xf>
    <xf numFmtId="0" fontId="4" fillId="0" borderId="0" xfId="0" applyNumberFormat="1" applyFont="1" applyFill="1" applyAlignment="1">
      <alignment vertical="top" wrapText="1"/>
    </xf>
    <xf numFmtId="17" fontId="12" fillId="0" borderId="5" xfId="0" applyNumberFormat="1" applyFont="1" applyFill="1" applyBorder="1" applyAlignment="1">
      <alignment horizontal="center" vertical="center"/>
    </xf>
    <xf numFmtId="0" fontId="22" fillId="0" borderId="0" xfId="0" applyFont="1" applyBorder="1" applyAlignment="1">
      <alignment horizontal="center"/>
    </xf>
    <xf numFmtId="0" fontId="22" fillId="0" borderId="6" xfId="0" applyFont="1" applyBorder="1" applyAlignment="1">
      <alignment horizontal="center"/>
    </xf>
    <xf numFmtId="0" fontId="9" fillId="0" borderId="6" xfId="0" applyFont="1" applyFill="1" applyBorder="1" applyAlignment="1">
      <alignment horizontal="center"/>
    </xf>
    <xf numFmtId="0" fontId="22" fillId="0" borderId="0" xfId="0" applyFont="1" applyFill="1" applyBorder="1" applyAlignment="1">
      <alignment horizontal="center"/>
    </xf>
    <xf numFmtId="0" fontId="22" fillId="0" borderId="6" xfId="0" applyFont="1" applyFill="1" applyBorder="1" applyAlignment="1">
      <alignment horizontal="center"/>
    </xf>
    <xf numFmtId="0" fontId="13" fillId="0" borderId="0" xfId="0" applyFont="1" applyAlignment="1">
      <alignment horizontal="left" vertical="top" wrapText="1"/>
    </xf>
    <xf numFmtId="0" fontId="13" fillId="0" borderId="0" xfId="0" applyFont="1" applyBorder="1" applyAlignment="1">
      <alignment horizontal="left" vertical="center" wrapText="1"/>
    </xf>
  </cellXfs>
  <cellStyles count="3">
    <cellStyle name="Normal" xfId="0" builtinId="0"/>
    <cellStyle name="Normal 2" xfId="2"/>
    <cellStyle name="Normal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a:extLst>
            <a:ext uri="{FF2B5EF4-FFF2-40B4-BE49-F238E27FC236}">
              <a16:creationId xmlns:a16="http://schemas.microsoft.com/office/drawing/2014/main" id="{00000000-0008-0000-0000-00000F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tabSelected="1" zoomScaleNormal="100" workbookViewId="0"/>
  </sheetViews>
  <sheetFormatPr defaultRowHeight="12"/>
  <cols>
    <col min="1" max="1" width="99.5703125" customWidth="1"/>
    <col min="2" max="2" width="51.28515625" customWidth="1"/>
  </cols>
  <sheetData>
    <row r="1" spans="1:2" ht="15.75">
      <c r="A1" s="5" t="s">
        <v>18</v>
      </c>
    </row>
    <row r="2" spans="1:2" ht="15.75">
      <c r="A2" s="29" t="s">
        <v>127</v>
      </c>
    </row>
    <row r="3" spans="1:2" ht="15" customHeight="1">
      <c r="A3" s="6"/>
    </row>
    <row r="4" spans="1:2" ht="56.25">
      <c r="A4" s="25" t="s">
        <v>76</v>
      </c>
    </row>
    <row r="5" spans="1:2" ht="15" customHeight="1">
      <c r="A5" s="7"/>
    </row>
    <row r="6" spans="1:2" ht="15">
      <c r="A6" s="15" t="s">
        <v>74</v>
      </c>
      <c r="B6" s="16"/>
    </row>
    <row r="7" spans="1:2">
      <c r="A7" s="20"/>
      <c r="B7" s="10"/>
    </row>
    <row r="8" spans="1:2" ht="15">
      <c r="A8" s="8" t="s">
        <v>75</v>
      </c>
    </row>
    <row r="9" spans="1:2" ht="45">
      <c r="A9" s="15" t="s">
        <v>129</v>
      </c>
    </row>
    <row r="10" spans="1:2" ht="45">
      <c r="A10" s="15" t="s">
        <v>130</v>
      </c>
    </row>
    <row r="11" spans="1:2" ht="45">
      <c r="A11" s="15" t="s">
        <v>131</v>
      </c>
    </row>
    <row r="12" spans="1:2" ht="45">
      <c r="A12" s="15" t="s">
        <v>132</v>
      </c>
    </row>
    <row r="13" spans="1:2" ht="45">
      <c r="A13" s="15" t="s">
        <v>133</v>
      </c>
    </row>
    <row r="14" spans="1:2" ht="45">
      <c r="A14" s="15" t="s">
        <v>134</v>
      </c>
    </row>
    <row r="15" spans="1:2" ht="15">
      <c r="A15" s="15"/>
      <c r="B15" s="18"/>
    </row>
    <row r="16" spans="1:2" ht="45">
      <c r="A16" s="9" t="s">
        <v>135</v>
      </c>
      <c r="B16" s="17"/>
    </row>
    <row r="17" spans="1:2" ht="15" customHeight="1">
      <c r="A17" s="9"/>
    </row>
    <row r="18" spans="1:2" ht="45">
      <c r="A18" s="9" t="s">
        <v>163</v>
      </c>
    </row>
    <row r="19" spans="1:2" ht="14.25">
      <c r="A19" s="9"/>
    </row>
    <row r="20" spans="1:2" ht="101.25" customHeight="1">
      <c r="A20" s="15" t="s">
        <v>136</v>
      </c>
    </row>
    <row r="21" spans="1:2" ht="37.5" customHeight="1">
      <c r="A21" s="15" t="s">
        <v>19</v>
      </c>
    </row>
    <row r="22" spans="1:2" ht="63">
      <c r="A22" s="15" t="s">
        <v>137</v>
      </c>
    </row>
    <row r="23" spans="1:2" ht="15">
      <c r="A23" s="9" t="s">
        <v>138</v>
      </c>
    </row>
    <row r="24" spans="1:2" ht="14.25">
      <c r="A24" s="9"/>
    </row>
    <row r="25" spans="1:2" ht="14.25">
      <c r="A25" s="9" t="s">
        <v>77</v>
      </c>
    </row>
    <row r="26" spans="1:2" s="26" customFormat="1" ht="45">
      <c r="A26" s="94" t="s">
        <v>156</v>
      </c>
      <c r="B26" s="93"/>
    </row>
    <row r="27" spans="1:2" s="26" customFormat="1" ht="32.25" customHeight="1">
      <c r="A27" s="47" t="s">
        <v>157</v>
      </c>
      <c r="B27" s="93"/>
    </row>
    <row r="28" spans="1:2" s="26" customFormat="1" ht="50.25" customHeight="1">
      <c r="A28" s="30" t="s">
        <v>159</v>
      </c>
    </row>
    <row r="29" spans="1:2" s="26" customFormat="1" ht="60">
      <c r="A29" s="30" t="s">
        <v>158</v>
      </c>
    </row>
    <row r="30" spans="1:2" s="26" customFormat="1" ht="48" customHeight="1">
      <c r="A30" s="30" t="s">
        <v>160</v>
      </c>
    </row>
    <row r="31" spans="1:2" s="26" customFormat="1" ht="38.25" customHeight="1">
      <c r="A31" s="30" t="s">
        <v>161</v>
      </c>
    </row>
    <row r="32" spans="1:2" s="11" customFormat="1" ht="90">
      <c r="A32" s="15" t="s">
        <v>128</v>
      </c>
      <c r="B32" s="12"/>
    </row>
    <row r="33" spans="1:2" ht="6.95" customHeight="1">
      <c r="A33" s="8"/>
    </row>
    <row r="34" spans="1:2" ht="15">
      <c r="A34" s="13" t="s">
        <v>53</v>
      </c>
      <c r="B34" s="4"/>
    </row>
    <row r="35" spans="1:2" ht="15">
      <c r="A35" s="13" t="s">
        <v>54</v>
      </c>
    </row>
    <row r="36" spans="1:2" ht="15">
      <c r="A36" s="13" t="s">
        <v>55</v>
      </c>
    </row>
    <row r="37" spans="1:2" ht="15">
      <c r="A37" s="13" t="s">
        <v>20</v>
      </c>
    </row>
    <row r="38" spans="1:2" ht="15">
      <c r="A38" s="14" t="s">
        <v>21</v>
      </c>
    </row>
    <row r="39" spans="1:2" ht="15">
      <c r="A39" s="19"/>
    </row>
    <row r="45" spans="1:2" ht="12.75">
      <c r="A45" s="22"/>
    </row>
  </sheetData>
  <phoneticPr fontId="6" type="noConversion"/>
  <pageMargins left="0.75" right="0.75" top="0.7" bottom="0.7" header="0.5" footer="0.5"/>
  <pageSetup fitToHeight="0" orientation="portrait" horizontalDpi="4294967294" verticalDpi="4294967294"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ColWidth="9.140625" defaultRowHeight="12.75"/>
  <cols>
    <col min="1" max="1" width="36.5703125" style="33" customWidth="1"/>
    <col min="2" max="2" width="82.140625" style="33" customWidth="1"/>
    <col min="3" max="3" width="45.28515625" style="33" customWidth="1"/>
    <col min="4" max="4" width="33.42578125" style="33" customWidth="1"/>
    <col min="5" max="16384" width="9.140625" style="33"/>
  </cols>
  <sheetData>
    <row r="1" spans="1:5" ht="23.25" customHeight="1">
      <c r="A1" s="31" t="s">
        <v>46</v>
      </c>
      <c r="B1" s="32"/>
    </row>
    <row r="2" spans="1:5">
      <c r="A2" s="34" t="s">
        <v>38</v>
      </c>
      <c r="B2" s="35"/>
    </row>
    <row r="3" spans="1:5">
      <c r="A3" s="35" t="s">
        <v>25</v>
      </c>
      <c r="B3" s="36" t="s">
        <v>140</v>
      </c>
    </row>
    <row r="4" spans="1:5">
      <c r="A4" s="35" t="s">
        <v>26</v>
      </c>
      <c r="B4" s="36" t="s">
        <v>141</v>
      </c>
    </row>
    <row r="5" spans="1:5">
      <c r="A5" s="35" t="s">
        <v>33</v>
      </c>
      <c r="B5" s="36" t="s">
        <v>68</v>
      </c>
    </row>
    <row r="6" spans="1:5">
      <c r="A6" s="35" t="s">
        <v>42</v>
      </c>
      <c r="B6" s="37">
        <v>42360</v>
      </c>
    </row>
    <row r="7" spans="1:5">
      <c r="A7" s="35" t="s">
        <v>27</v>
      </c>
      <c r="B7" s="36" t="s">
        <v>139</v>
      </c>
    </row>
    <row r="8" spans="1:5">
      <c r="A8" s="35" t="s">
        <v>41</v>
      </c>
      <c r="B8" s="36" t="s">
        <v>34</v>
      </c>
    </row>
    <row r="9" spans="1:5">
      <c r="A9" s="35" t="s">
        <v>28</v>
      </c>
      <c r="B9" s="36">
        <v>24</v>
      </c>
    </row>
    <row r="10" spans="1:5">
      <c r="A10" s="35" t="s">
        <v>29</v>
      </c>
      <c r="B10" s="36" t="s">
        <v>69</v>
      </c>
    </row>
    <row r="11" spans="1:5">
      <c r="A11" s="35" t="s">
        <v>30</v>
      </c>
      <c r="B11" s="36" t="s">
        <v>70</v>
      </c>
    </row>
    <row r="12" spans="1:5">
      <c r="A12" s="38" t="s">
        <v>43</v>
      </c>
      <c r="B12" s="36" t="s">
        <v>37</v>
      </c>
    </row>
    <row r="13" spans="1:5">
      <c r="A13" s="38"/>
      <c r="B13" s="36"/>
    </row>
    <row r="14" spans="1:5" ht="18" customHeight="1">
      <c r="A14" s="46" t="s">
        <v>48</v>
      </c>
      <c r="B14" s="39"/>
    </row>
    <row r="15" spans="1:5" ht="232.5" customHeight="1">
      <c r="A15" s="101" t="s">
        <v>162</v>
      </c>
      <c r="B15" s="101"/>
      <c r="C15" s="40"/>
      <c r="E15" s="22"/>
    </row>
    <row r="16" spans="1:5" ht="17.25" customHeight="1">
      <c r="A16" s="48"/>
      <c r="B16" s="48"/>
      <c r="C16" s="40"/>
      <c r="E16" s="22"/>
    </row>
    <row r="17" spans="1:4" ht="15.75" customHeight="1">
      <c r="A17" s="49" t="s">
        <v>39</v>
      </c>
      <c r="B17" s="50" t="s">
        <v>47</v>
      </c>
      <c r="C17" s="41"/>
      <c r="D17" s="41"/>
    </row>
    <row r="18" spans="1:4">
      <c r="A18" s="35" t="s">
        <v>31</v>
      </c>
      <c r="B18" s="24" t="s">
        <v>71</v>
      </c>
      <c r="C18" s="39"/>
      <c r="D18" s="39"/>
    </row>
    <row r="19" spans="1:4">
      <c r="A19" s="35" t="s">
        <v>40</v>
      </c>
      <c r="B19" s="36" t="s">
        <v>44</v>
      </c>
      <c r="C19" s="39"/>
      <c r="D19" s="39"/>
    </row>
    <row r="20" spans="1:4">
      <c r="A20" s="35" t="s">
        <v>32</v>
      </c>
      <c r="B20" s="36" t="s">
        <v>45</v>
      </c>
      <c r="C20" s="39"/>
      <c r="D20" s="39"/>
    </row>
    <row r="21" spans="1:4" ht="15.75" customHeight="1">
      <c r="A21" s="35" t="s">
        <v>49</v>
      </c>
      <c r="B21" s="24" t="s">
        <v>142</v>
      </c>
      <c r="C21" s="21"/>
      <c r="D21" s="42"/>
    </row>
    <row r="22" spans="1:4">
      <c r="A22" s="35" t="s">
        <v>35</v>
      </c>
      <c r="B22" s="36" t="s">
        <v>143</v>
      </c>
      <c r="C22" s="39"/>
      <c r="D22" s="39"/>
    </row>
    <row r="23" spans="1:4">
      <c r="A23" s="35" t="s">
        <v>36</v>
      </c>
      <c r="B23" s="36" t="s">
        <v>72</v>
      </c>
      <c r="C23" s="39"/>
      <c r="D23" s="39"/>
    </row>
    <row r="24" spans="1:4">
      <c r="A24" s="43"/>
      <c r="B24" s="44"/>
    </row>
    <row r="25" spans="1:4">
      <c r="A25" s="45"/>
      <c r="B25" s="24"/>
    </row>
    <row r="26" spans="1:4">
      <c r="A26" s="35"/>
    </row>
    <row r="27" spans="1:4">
      <c r="A27" s="35"/>
    </row>
    <row r="28" spans="1:4">
      <c r="A28" s="35"/>
    </row>
    <row r="29" spans="1:4">
      <c r="A29" s="22"/>
    </row>
    <row r="30" spans="1:4">
      <c r="A30" s="23"/>
    </row>
    <row r="31" spans="1:4">
      <c r="A31" s="23"/>
    </row>
    <row r="32" spans="1:4">
      <c r="A32" s="23"/>
    </row>
    <row r="34" spans="1:2">
      <c r="B34" s="21"/>
    </row>
    <row r="41" spans="1:2">
      <c r="A41" s="35"/>
    </row>
    <row r="42" spans="1:2">
      <c r="A42" s="35"/>
    </row>
    <row r="43" spans="1:2">
      <c r="B43" s="21"/>
    </row>
    <row r="44" spans="1:2">
      <c r="B44" s="21"/>
    </row>
    <row r="45" spans="1:2">
      <c r="B45" s="21"/>
    </row>
    <row r="46" spans="1:2">
      <c r="B46" s="21"/>
    </row>
  </sheetData>
  <mergeCells count="1">
    <mergeCell ref="A15:B1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workbookViewId="0">
      <selection sqref="A1:H1"/>
    </sheetView>
  </sheetViews>
  <sheetFormatPr defaultColWidth="9.140625" defaultRowHeight="12.75"/>
  <cols>
    <col min="1" max="1" width="18.140625" style="90" customWidth="1"/>
    <col min="2" max="4" width="15.85546875" style="90" customWidth="1"/>
    <col min="5" max="5" width="19.5703125" style="90" customWidth="1"/>
    <col min="6" max="6" width="33.85546875" style="90" bestFit="1" customWidth="1"/>
    <col min="7" max="7" width="16.140625" style="90" customWidth="1"/>
    <col min="8" max="8" width="11.5703125" style="90" customWidth="1"/>
    <col min="9" max="9" width="12.28515625" style="33" customWidth="1"/>
    <col min="10" max="11" width="12" style="33" customWidth="1"/>
    <col min="12" max="12" width="10.5703125" style="33" customWidth="1"/>
    <col min="13" max="13" width="12.140625" style="33" customWidth="1"/>
    <col min="14" max="15" width="9.140625" style="33"/>
    <col min="16" max="16" width="9.140625" style="33" customWidth="1"/>
    <col min="17" max="17" width="15.140625" style="33" customWidth="1"/>
    <col min="18" max="18" width="12.28515625" style="33" customWidth="1"/>
    <col min="19" max="16384" width="9.140625" style="33"/>
  </cols>
  <sheetData>
    <row r="1" spans="1:18" ht="23.45" customHeight="1">
      <c r="A1" s="102" t="s">
        <v>144</v>
      </c>
      <c r="B1" s="102"/>
      <c r="C1" s="102"/>
      <c r="D1" s="102"/>
      <c r="E1" s="102"/>
      <c r="F1" s="102"/>
      <c r="G1" s="102"/>
      <c r="H1" s="102"/>
      <c r="I1" s="51"/>
      <c r="J1" s="52"/>
    </row>
    <row r="2" spans="1:18" s="62" customFormat="1" ht="22.15" customHeight="1">
      <c r="A2" s="95" t="s">
        <v>82</v>
      </c>
      <c r="B2" s="55" t="s">
        <v>50</v>
      </c>
      <c r="C2" s="56" t="s">
        <v>51</v>
      </c>
      <c r="D2" s="56" t="s">
        <v>52</v>
      </c>
      <c r="E2" s="56" t="s">
        <v>66</v>
      </c>
      <c r="F2" s="95" t="s">
        <v>120</v>
      </c>
      <c r="G2" s="57" t="s">
        <v>83</v>
      </c>
      <c r="H2" s="57" t="s">
        <v>84</v>
      </c>
      <c r="I2" s="58" t="s">
        <v>145</v>
      </c>
      <c r="J2" s="59" t="s">
        <v>146</v>
      </c>
      <c r="K2" s="60" t="s">
        <v>155</v>
      </c>
      <c r="L2" s="61" t="s">
        <v>147</v>
      </c>
      <c r="M2" s="59" t="s">
        <v>148</v>
      </c>
      <c r="N2" s="60" t="s">
        <v>149</v>
      </c>
      <c r="O2" s="60" t="s">
        <v>87</v>
      </c>
      <c r="P2" s="60" t="s">
        <v>67</v>
      </c>
      <c r="Q2" s="60" t="s">
        <v>86</v>
      </c>
      <c r="R2" s="61" t="s">
        <v>150</v>
      </c>
    </row>
    <row r="3" spans="1:18" s="70" customFormat="1">
      <c r="A3" s="63" t="s">
        <v>56</v>
      </c>
      <c r="B3" s="63" t="s">
        <v>73</v>
      </c>
      <c r="C3" s="64">
        <v>332791.55855100002</v>
      </c>
      <c r="D3" s="64">
        <v>6075317.6592499996</v>
      </c>
      <c r="E3" s="63" t="s">
        <v>104</v>
      </c>
      <c r="F3" s="70" t="s">
        <v>109</v>
      </c>
      <c r="G3" s="65">
        <v>2.7374428343240216</v>
      </c>
      <c r="H3" s="66">
        <v>17.84630031376318</v>
      </c>
      <c r="I3" s="67">
        <v>9.2748326921225088E-2</v>
      </c>
      <c r="J3" s="68">
        <v>0.51078780883323605</v>
      </c>
      <c r="K3" s="68">
        <v>7.0013945287992027E-6</v>
      </c>
      <c r="L3" s="69">
        <f>((J3/0.512638)-1)*10000</f>
        <v>-36.09157274263697</v>
      </c>
      <c r="M3" s="27">
        <f>J3-(I3*(EXP(0.00000000000654*O3*1000000)-1))</f>
        <v>0.50913242674447112</v>
      </c>
      <c r="N3" s="65">
        <f t="shared" ref="N3:N12" si="0">IF(I3&gt;0.14,"N/A",LN((0.513163-J3)/(0.2137-I3)+1)*(1/0.00000000000654)/1000000000)</f>
        <v>2.9735770271542896</v>
      </c>
      <c r="O3" s="63">
        <v>2705</v>
      </c>
      <c r="P3" s="66">
        <f t="shared" ref="P3:P26" si="1">((J3-I3*(EXP(0.00000000000654*O3*1000000)-1))/(0.512638-0.1967*(EXP(0.00000000000654*O3*1000000)-1))-1)*10000</f>
        <v>0.101142608646132</v>
      </c>
      <c r="Q3" s="68">
        <f t="shared" ref="Q3:Q12" si="2">0.512638-(0.1967*(EXP(0.00000000000654*O3*1000000)-1))</f>
        <v>0.50912727729837526</v>
      </c>
      <c r="R3" s="68">
        <v>0.34840049443998156</v>
      </c>
    </row>
    <row r="4" spans="1:18" s="70" customFormat="1">
      <c r="A4" s="63" t="s">
        <v>57</v>
      </c>
      <c r="B4" s="63" t="s">
        <v>73</v>
      </c>
      <c r="C4" s="71">
        <v>325309.498999</v>
      </c>
      <c r="D4" s="71">
        <v>6075479.4566099998</v>
      </c>
      <c r="E4" s="63" t="s">
        <v>88</v>
      </c>
      <c r="F4" s="70" t="s">
        <v>107</v>
      </c>
      <c r="G4" s="65">
        <v>2.1466570229003987</v>
      </c>
      <c r="H4" s="65">
        <v>8.8504955120151063</v>
      </c>
      <c r="I4" s="67">
        <v>0.14665750687242099</v>
      </c>
      <c r="J4" s="68">
        <v>0.51170375907064891</v>
      </c>
      <c r="K4" s="68">
        <v>6.8321735882130092E-6</v>
      </c>
      <c r="L4" s="69">
        <f t="shared" ref="L4:L12" si="3">((J4/0.512638)-1)*10000</f>
        <v>-18.224184109471018</v>
      </c>
      <c r="M4" s="27">
        <f t="shared" ref="M4:M12" si="4">J4-(I4*(EXP(0.00000000000654*O4*1000000)-1))</f>
        <v>0.5090813187803731</v>
      </c>
      <c r="N4" s="65" t="str">
        <f t="shared" si="0"/>
        <v>N/A</v>
      </c>
      <c r="O4" s="63">
        <v>2710</v>
      </c>
      <c r="P4" s="66">
        <f t="shared" si="1"/>
        <v>-0.7741095182600688</v>
      </c>
      <c r="Q4" s="68">
        <f t="shared" si="2"/>
        <v>0.50912073030070004</v>
      </c>
      <c r="R4" s="68">
        <v>0.34839847724783785</v>
      </c>
    </row>
    <row r="5" spans="1:18" s="70" customFormat="1">
      <c r="A5" s="63" t="s">
        <v>58</v>
      </c>
      <c r="B5" s="63" t="s">
        <v>73</v>
      </c>
      <c r="C5" s="64">
        <v>325102.74372999999</v>
      </c>
      <c r="D5" s="64">
        <v>6072752.40986</v>
      </c>
      <c r="E5" s="63" t="s">
        <v>105</v>
      </c>
      <c r="F5" s="70" t="s">
        <v>121</v>
      </c>
      <c r="G5" s="65">
        <v>3.8214351451329716</v>
      </c>
      <c r="H5" s="66">
        <v>26.532073651676132</v>
      </c>
      <c r="I5" s="67">
        <v>8.7089244223024137E-2</v>
      </c>
      <c r="J5" s="68">
        <v>0.5106118648926341</v>
      </c>
      <c r="K5" s="68">
        <v>6.0647378534324295E-6</v>
      </c>
      <c r="L5" s="69">
        <f t="shared" si="3"/>
        <v>-39.523701078849612</v>
      </c>
      <c r="M5" s="27">
        <f t="shared" si="4"/>
        <v>0.50895597601470999</v>
      </c>
      <c r="N5" s="65">
        <f t="shared" si="0"/>
        <v>3.0503242810288542</v>
      </c>
      <c r="O5" s="63">
        <v>2880</v>
      </c>
      <c r="P5" s="66">
        <f t="shared" si="1"/>
        <v>1.1391489842260683</v>
      </c>
      <c r="Q5" s="68">
        <f t="shared" si="2"/>
        <v>0.50889800495016857</v>
      </c>
      <c r="R5" s="68">
        <v>0.34839629443574766</v>
      </c>
    </row>
    <row r="6" spans="1:18" s="70" customFormat="1">
      <c r="A6" s="63" t="s">
        <v>59</v>
      </c>
      <c r="B6" s="63" t="s">
        <v>73</v>
      </c>
      <c r="C6" s="71">
        <v>307420.64852799999</v>
      </c>
      <c r="D6" s="71">
        <v>6070133.10097</v>
      </c>
      <c r="E6" s="63" t="s">
        <v>97</v>
      </c>
      <c r="F6" s="70" t="s">
        <v>122</v>
      </c>
      <c r="G6" s="65">
        <v>1.7162545416558956</v>
      </c>
      <c r="H6" s="65">
        <v>5.1789144471651465</v>
      </c>
      <c r="I6" s="67">
        <v>0.20037899090271791</v>
      </c>
      <c r="J6" s="68">
        <v>0.51276429646807964</v>
      </c>
      <c r="K6" s="68">
        <v>6.6037845795700043E-6</v>
      </c>
      <c r="L6" s="69">
        <f t="shared" si="3"/>
        <v>2.4636579434145212</v>
      </c>
      <c r="M6" s="27">
        <f t="shared" si="4"/>
        <v>0.50902110905085185</v>
      </c>
      <c r="N6" s="65" t="str">
        <f t="shared" si="0"/>
        <v>N/A</v>
      </c>
      <c r="O6" s="63">
        <v>2830</v>
      </c>
      <c r="P6" s="66">
        <f t="shared" si="1"/>
        <v>1.1311407055103473</v>
      </c>
      <c r="Q6" s="68">
        <f t="shared" si="2"/>
        <v>0.50896353811329376</v>
      </c>
      <c r="R6" s="68">
        <v>0.34840249559759973</v>
      </c>
    </row>
    <row r="7" spans="1:18" s="70" customFormat="1">
      <c r="A7" s="63" t="s">
        <v>60</v>
      </c>
      <c r="B7" s="63" t="s">
        <v>73</v>
      </c>
      <c r="C7" s="71">
        <v>319270.82235999999</v>
      </c>
      <c r="D7" s="71">
        <v>6078232.0438000001</v>
      </c>
      <c r="E7" s="63" t="s">
        <v>97</v>
      </c>
      <c r="F7" s="70" t="s">
        <v>110</v>
      </c>
      <c r="G7" s="65">
        <v>2.6490034941748433</v>
      </c>
      <c r="H7" s="65">
        <v>8.0083442510062177</v>
      </c>
      <c r="I7" s="67">
        <v>0.20000876118801533</v>
      </c>
      <c r="J7" s="68">
        <v>0.51277062768597348</v>
      </c>
      <c r="K7" s="68">
        <v>5.0367177490129015E-6</v>
      </c>
      <c r="L7" s="69">
        <f t="shared" si="3"/>
        <v>2.5871606469562991</v>
      </c>
      <c r="M7" s="27">
        <f t="shared" si="4"/>
        <v>0.50903435635911676</v>
      </c>
      <c r="N7" s="65" t="str">
        <f t="shared" si="0"/>
        <v>N/A</v>
      </c>
      <c r="O7" s="63">
        <v>2830</v>
      </c>
      <c r="P7" s="66">
        <f t="shared" si="1"/>
        <v>1.3914208095444636</v>
      </c>
      <c r="Q7" s="68">
        <f t="shared" si="2"/>
        <v>0.50896353811329376</v>
      </c>
      <c r="R7" s="68">
        <v>0.34839578231757079</v>
      </c>
    </row>
    <row r="8" spans="1:18" s="70" customFormat="1">
      <c r="A8" s="63" t="s">
        <v>61</v>
      </c>
      <c r="B8" s="63" t="s">
        <v>73</v>
      </c>
      <c r="C8" s="71">
        <v>321178</v>
      </c>
      <c r="D8" s="71">
        <v>6077327</v>
      </c>
      <c r="E8" s="63" t="s">
        <v>106</v>
      </c>
      <c r="F8" s="70" t="s">
        <v>111</v>
      </c>
      <c r="G8" s="65">
        <v>14.559999530010664</v>
      </c>
      <c r="H8" s="66">
        <v>93.877602999802804</v>
      </c>
      <c r="I8" s="67">
        <v>9.3779646490324747E-2</v>
      </c>
      <c r="J8" s="68">
        <v>0.51080788833930502</v>
      </c>
      <c r="K8" s="68">
        <v>5.4905149039069247E-6</v>
      </c>
      <c r="L8" s="69">
        <f t="shared" si="3"/>
        <v>-35.699882971902412</v>
      </c>
      <c r="M8" s="27">
        <f t="shared" si="4"/>
        <v>0.50912473470687403</v>
      </c>
      <c r="N8" s="65">
        <f t="shared" si="0"/>
        <v>2.9737934320493573</v>
      </c>
      <c r="O8" s="63">
        <v>2720</v>
      </c>
      <c r="P8" s="66">
        <f t="shared" si="1"/>
        <v>0.33586303965105202</v>
      </c>
      <c r="Q8" s="68">
        <f t="shared" si="2"/>
        <v>0.50910763566307171</v>
      </c>
      <c r="R8" s="68">
        <v>0.34839681840840503</v>
      </c>
    </row>
    <row r="9" spans="1:18" s="70" customFormat="1">
      <c r="A9" s="63" t="s">
        <v>62</v>
      </c>
      <c r="B9" s="63" t="s">
        <v>73</v>
      </c>
      <c r="C9" s="71">
        <v>314699.32370100002</v>
      </c>
      <c r="D9" s="71">
        <v>6075489.7073799996</v>
      </c>
      <c r="E9" s="63" t="s">
        <v>88</v>
      </c>
      <c r="F9" s="70" t="s">
        <v>111</v>
      </c>
      <c r="G9" s="65">
        <v>5.0850198340406827</v>
      </c>
      <c r="H9" s="66">
        <v>26.413507298662331</v>
      </c>
      <c r="I9" s="67">
        <v>0.11640611662532348</v>
      </c>
      <c r="J9" s="68">
        <v>0.51121647309433371</v>
      </c>
      <c r="K9" s="68">
        <v>5.1185150286955674E-6</v>
      </c>
      <c r="L9" s="69">
        <f t="shared" si="3"/>
        <v>-27.729643640664882</v>
      </c>
      <c r="M9" s="27">
        <f t="shared" si="4"/>
        <v>0.50912722041139336</v>
      </c>
      <c r="N9" s="65">
        <f t="shared" si="0"/>
        <v>3.0289249835219585</v>
      </c>
      <c r="O9" s="63">
        <v>2720</v>
      </c>
      <c r="P9" s="66">
        <f t="shared" si="1"/>
        <v>0.38468777424860434</v>
      </c>
      <c r="Q9" s="68">
        <f t="shared" si="2"/>
        <v>0.50910763566307171</v>
      </c>
      <c r="R9" s="68">
        <v>0.34840140718533413</v>
      </c>
    </row>
    <row r="10" spans="1:18" s="70" customFormat="1">
      <c r="A10" s="63" t="s">
        <v>63</v>
      </c>
      <c r="B10" s="63" t="s">
        <v>73</v>
      </c>
      <c r="C10" s="71">
        <v>315360.10675199999</v>
      </c>
      <c r="D10" s="71">
        <v>6077181.56898</v>
      </c>
      <c r="E10" s="63" t="s">
        <v>88</v>
      </c>
      <c r="F10" s="70" t="s">
        <v>124</v>
      </c>
      <c r="G10" s="65">
        <v>3.1828178094005946</v>
      </c>
      <c r="H10" s="66">
        <v>10.372038799436895</v>
      </c>
      <c r="I10" s="67">
        <v>0.18554825281716206</v>
      </c>
      <c r="J10" s="68">
        <v>0.51245484962396581</v>
      </c>
      <c r="K10" s="68">
        <v>5.3792044718284777E-6</v>
      </c>
      <c r="L10" s="69">
        <f t="shared" si="3"/>
        <v>-3.5727038579702608</v>
      </c>
      <c r="M10" s="27">
        <f t="shared" si="4"/>
        <v>0.50898870837779597</v>
      </c>
      <c r="N10" s="65" t="str">
        <f t="shared" si="0"/>
        <v>N/A</v>
      </c>
      <c r="O10" s="63">
        <v>2830</v>
      </c>
      <c r="P10" s="66">
        <f t="shared" si="1"/>
        <v>0.49453964021672903</v>
      </c>
      <c r="Q10" s="68">
        <f t="shared" si="2"/>
        <v>0.50896353811329376</v>
      </c>
      <c r="R10" s="68">
        <v>0.34840133796128681</v>
      </c>
    </row>
    <row r="11" spans="1:18" s="70" customFormat="1">
      <c r="A11" s="63" t="s">
        <v>64</v>
      </c>
      <c r="B11" s="63" t="s">
        <v>73</v>
      </c>
      <c r="C11" s="71">
        <v>319717.68689100002</v>
      </c>
      <c r="D11" s="71">
        <v>6075579.2963199997</v>
      </c>
      <c r="E11" s="63" t="s">
        <v>88</v>
      </c>
      <c r="F11" s="70" t="s">
        <v>113</v>
      </c>
      <c r="G11" s="65">
        <v>1.1567302307393816</v>
      </c>
      <c r="H11" s="65">
        <v>3.38011773006895</v>
      </c>
      <c r="I11" s="67">
        <v>0.20692334066078713</v>
      </c>
      <c r="J11" s="68">
        <v>0.51294959097150739</v>
      </c>
      <c r="K11" s="68">
        <v>8.2338142406160604E-6</v>
      </c>
      <c r="L11" s="69">
        <f t="shared" si="3"/>
        <v>6.0781871712078939</v>
      </c>
      <c r="M11" s="27">
        <f t="shared" si="4"/>
        <v>0.50908415157787235</v>
      </c>
      <c r="N11" s="65" t="str">
        <f t="shared" si="0"/>
        <v>N/A</v>
      </c>
      <c r="O11" s="63">
        <v>2830</v>
      </c>
      <c r="P11" s="66">
        <f t="shared" si="1"/>
        <v>2.3697859580606995</v>
      </c>
      <c r="Q11" s="68">
        <f t="shared" si="2"/>
        <v>0.50896353811329376</v>
      </c>
      <c r="R11" s="68">
        <v>0.34839855157486044</v>
      </c>
    </row>
    <row r="12" spans="1:18" s="70" customFormat="1">
      <c r="A12" s="63" t="s">
        <v>65</v>
      </c>
      <c r="B12" s="63" t="s">
        <v>73</v>
      </c>
      <c r="C12" s="71">
        <v>319471.20925700001</v>
      </c>
      <c r="D12" s="71">
        <v>6075377.4912400004</v>
      </c>
      <c r="E12" s="63" t="s">
        <v>103</v>
      </c>
      <c r="F12" s="70" t="s">
        <v>123</v>
      </c>
      <c r="G12" s="65">
        <v>1.7447924320087873</v>
      </c>
      <c r="H12" s="65">
        <v>5.1457797172739124</v>
      </c>
      <c r="I12" s="67">
        <v>0.20502263009478072</v>
      </c>
      <c r="J12" s="68">
        <v>0.51285368039456647</v>
      </c>
      <c r="K12" s="68">
        <v>8.5260954605470931E-6</v>
      </c>
      <c r="L12" s="69">
        <f t="shared" si="3"/>
        <v>4.2072650596791661</v>
      </c>
      <c r="M12" s="27">
        <f t="shared" si="4"/>
        <v>0.50902374729748689</v>
      </c>
      <c r="N12" s="65" t="str">
        <f t="shared" si="0"/>
        <v>N/A</v>
      </c>
      <c r="O12" s="70">
        <v>2830</v>
      </c>
      <c r="P12" s="66">
        <f>((J12-I12*(EXP(0.00000000000654*O12*1000000)-1))/(0.512638-0.1967*(EXP(0.00000000000654*O12*1000000)-1))-1)*10000</f>
        <v>1.1829763761928014</v>
      </c>
      <c r="Q12" s="68">
        <f t="shared" si="2"/>
        <v>0.50896353811329376</v>
      </c>
      <c r="R12" s="68">
        <v>0.34838812877588882</v>
      </c>
    </row>
    <row r="13" spans="1:18" s="70" customFormat="1">
      <c r="A13" s="99" t="s">
        <v>89</v>
      </c>
      <c r="B13" s="63" t="s">
        <v>73</v>
      </c>
      <c r="C13" s="70">
        <v>329505</v>
      </c>
      <c r="D13" s="70">
        <v>6074683</v>
      </c>
      <c r="E13" s="63" t="s">
        <v>88</v>
      </c>
      <c r="F13" s="70" t="s">
        <v>112</v>
      </c>
      <c r="G13" s="72">
        <v>1.3716925592480802</v>
      </c>
      <c r="H13" s="72">
        <v>4.1225469020911651</v>
      </c>
      <c r="I13" s="73">
        <v>0.20118722480172346</v>
      </c>
      <c r="J13" s="74">
        <v>0.51285349870676</v>
      </c>
      <c r="K13" s="74">
        <v>8.6031799440616489E-6</v>
      </c>
      <c r="L13" s="75">
        <f t="shared" ref="L13:L24" si="5">((J13/0.512638)-1)*10000</f>
        <v>4.2037208860823405</v>
      </c>
      <c r="M13" s="27">
        <f t="shared" ref="M13:M24" si="6">J13-(I13*(EXP(0.00000000000654*O13*1000000)-1))</f>
        <v>0.50926938366778651</v>
      </c>
      <c r="N13" s="76" t="str">
        <f t="shared" ref="N13:N24" si="7">IF(I13&gt;0.14,"N/A",LN((0.513163-J13)/(0.2137-I13)+1)*(1/0.00000000000654)/1000000000)</f>
        <v>N/A</v>
      </c>
      <c r="O13" s="28">
        <v>2700</v>
      </c>
      <c r="P13" s="66">
        <f t="shared" ref="P13:P24" si="8">((J13-I13*(EXP(0.00000000000654*O13*1000000)-1))/(0.512638-0.1967*(EXP(0.00000000000654*O13*1000000)-1))-1)*10000</f>
        <v>2.6625531325463747</v>
      </c>
      <c r="Q13" s="74">
        <f>0.512638-(0.1967*(EXP(0.00000000000654*O13*1000000)-1))</f>
        <v>0.50913382408196706</v>
      </c>
      <c r="R13" s="68" t="s">
        <v>85</v>
      </c>
    </row>
    <row r="14" spans="1:18" s="70" customFormat="1">
      <c r="A14" s="99" t="s">
        <v>90</v>
      </c>
      <c r="B14" s="63" t="s">
        <v>73</v>
      </c>
      <c r="C14" s="71">
        <v>330811.66007899999</v>
      </c>
      <c r="D14" s="71">
        <v>6075597.1109100003</v>
      </c>
      <c r="E14" s="63" t="s">
        <v>88</v>
      </c>
      <c r="F14" s="70" t="s">
        <v>113</v>
      </c>
      <c r="G14" s="72">
        <v>2.7286769625939229</v>
      </c>
      <c r="H14" s="76">
        <v>12.026146122628585</v>
      </c>
      <c r="I14" s="73">
        <v>0.13719392161302807</v>
      </c>
      <c r="J14" s="74">
        <v>0.51147414772054756</v>
      </c>
      <c r="K14" s="74">
        <v>8.1331138689470235E-6</v>
      </c>
      <c r="L14" s="75">
        <f t="shared" si="5"/>
        <v>-22.703199518031568</v>
      </c>
      <c r="M14" s="27">
        <f t="shared" si="6"/>
        <v>0.5090300621271725</v>
      </c>
      <c r="N14" s="76">
        <f t="shared" si="7"/>
        <v>3.3386279048324776</v>
      </c>
      <c r="O14" s="28">
        <v>2700</v>
      </c>
      <c r="P14" s="66">
        <f t="shared" si="8"/>
        <v>-2.0380094561911477</v>
      </c>
      <c r="Q14" s="74">
        <f t="shared" ref="Q14:Q24" si="9">0.512638-(0.1967*(EXP(0.00000000000654*O14*1000000)-1))</f>
        <v>0.50913382408196706</v>
      </c>
      <c r="R14" s="68" t="s">
        <v>85</v>
      </c>
    </row>
    <row r="15" spans="1:18" s="70" customFormat="1">
      <c r="A15" s="99" t="s">
        <v>91</v>
      </c>
      <c r="B15" s="63" t="s">
        <v>73</v>
      </c>
      <c r="C15" s="70">
        <v>340226</v>
      </c>
      <c r="D15" s="70">
        <v>6084286</v>
      </c>
      <c r="E15" s="63" t="s">
        <v>88</v>
      </c>
      <c r="F15" s="88" t="s">
        <v>114</v>
      </c>
      <c r="G15" s="72">
        <v>3.6825015096563005</v>
      </c>
      <c r="H15" s="76">
        <v>12.338214910028272</v>
      </c>
      <c r="I15" s="73">
        <v>0.18046784209968952</v>
      </c>
      <c r="J15" s="74">
        <v>0.51241840603588484</v>
      </c>
      <c r="K15" s="74">
        <v>1.081035624105925E-5</v>
      </c>
      <c r="L15" s="75">
        <f t="shared" si="5"/>
        <v>-4.283606835918663</v>
      </c>
      <c r="M15" s="27">
        <f t="shared" si="6"/>
        <v>0.5092034031570587</v>
      </c>
      <c r="N15" s="76" t="str">
        <f t="shared" si="7"/>
        <v>N/A</v>
      </c>
      <c r="O15" s="28">
        <v>2700</v>
      </c>
      <c r="P15" s="66">
        <f t="shared" si="8"/>
        <v>1.3666166300607685</v>
      </c>
      <c r="Q15" s="74">
        <f t="shared" si="9"/>
        <v>0.50913382408196706</v>
      </c>
      <c r="R15" s="68" t="s">
        <v>85</v>
      </c>
    </row>
    <row r="16" spans="1:18" s="70" customFormat="1">
      <c r="A16" s="99" t="s">
        <v>92</v>
      </c>
      <c r="B16" s="63" t="s">
        <v>73</v>
      </c>
      <c r="C16" s="70">
        <v>332683</v>
      </c>
      <c r="D16" s="70">
        <v>6083497</v>
      </c>
      <c r="E16" s="63" t="s">
        <v>88</v>
      </c>
      <c r="F16" s="88" t="s">
        <v>115</v>
      </c>
      <c r="G16" s="72">
        <v>3.5535566417396844</v>
      </c>
      <c r="H16" s="76">
        <v>15.436589747028961</v>
      </c>
      <c r="I16" s="73">
        <v>0.13919418820520016</v>
      </c>
      <c r="J16" s="74">
        <v>0.51152351730998968</v>
      </c>
      <c r="K16" s="74">
        <v>7.6463494966528531E-6</v>
      </c>
      <c r="L16" s="75">
        <f t="shared" si="5"/>
        <v>-21.740149774506222</v>
      </c>
      <c r="M16" s="27">
        <f t="shared" si="6"/>
        <v>0.50904379731894334</v>
      </c>
      <c r="N16" s="76">
        <f t="shared" si="7"/>
        <v>3.3281577532695108</v>
      </c>
      <c r="O16" s="28">
        <v>2700</v>
      </c>
      <c r="P16" s="66">
        <f t="shared" si="8"/>
        <v>-1.7682337877678034</v>
      </c>
      <c r="Q16" s="74">
        <f t="shared" si="9"/>
        <v>0.50913382408196706</v>
      </c>
      <c r="R16" s="68" t="s">
        <v>85</v>
      </c>
    </row>
    <row r="17" spans="1:19" s="70" customFormat="1">
      <c r="A17" s="99" t="s">
        <v>93</v>
      </c>
      <c r="B17" s="63" t="s">
        <v>73</v>
      </c>
      <c r="C17" s="70">
        <v>331274</v>
      </c>
      <c r="D17" s="70">
        <v>6086468</v>
      </c>
      <c r="E17" s="63" t="s">
        <v>88</v>
      </c>
      <c r="F17" s="88" t="s">
        <v>116</v>
      </c>
      <c r="G17" s="72">
        <v>3.3257545508325701</v>
      </c>
      <c r="H17" s="76">
        <v>14.218445464439954</v>
      </c>
      <c r="I17" s="73">
        <v>0.14143187530870072</v>
      </c>
      <c r="J17" s="74">
        <v>0.51163850932478605</v>
      </c>
      <c r="K17" s="74">
        <v>5.7070561216181337E-6</v>
      </c>
      <c r="L17" s="75">
        <f t="shared" si="5"/>
        <v>-19.4970071515177</v>
      </c>
      <c r="M17" s="27">
        <f t="shared" si="6"/>
        <v>0.50911892533140024</v>
      </c>
      <c r="N17" s="76" t="str">
        <f t="shared" si="7"/>
        <v>N/A</v>
      </c>
      <c r="O17" s="28">
        <v>2700</v>
      </c>
      <c r="P17" s="66">
        <f t="shared" si="8"/>
        <v>-0.29262936112495197</v>
      </c>
      <c r="Q17" s="74">
        <f t="shared" si="9"/>
        <v>0.50913382408196706</v>
      </c>
      <c r="R17" s="68" t="s">
        <v>85</v>
      </c>
    </row>
    <row r="18" spans="1:19" s="70" customFormat="1">
      <c r="A18" s="99" t="s">
        <v>94</v>
      </c>
      <c r="B18" s="63" t="s">
        <v>73</v>
      </c>
      <c r="C18" s="70">
        <v>345691</v>
      </c>
      <c r="D18" s="70">
        <v>6083087</v>
      </c>
      <c r="E18" s="63" t="s">
        <v>106</v>
      </c>
      <c r="F18" s="70" t="s">
        <v>111</v>
      </c>
      <c r="G18" s="72">
        <v>8.5748462625142281</v>
      </c>
      <c r="H18" s="76">
        <v>55.550947772924737</v>
      </c>
      <c r="I18" s="73">
        <v>9.3334905446063821E-2</v>
      </c>
      <c r="J18" s="74">
        <v>0.51080781734389302</v>
      </c>
      <c r="K18" s="74">
        <v>6.104917525657847E-6</v>
      </c>
      <c r="L18" s="75">
        <f t="shared" si="5"/>
        <v>-35.701267875323239</v>
      </c>
      <c r="M18" s="27">
        <f t="shared" si="6"/>
        <v>0.50914507241264761</v>
      </c>
      <c r="N18" s="76">
        <f t="shared" si="7"/>
        <v>2.9629996941076517</v>
      </c>
      <c r="O18" s="28">
        <v>2700</v>
      </c>
      <c r="P18" s="66">
        <f t="shared" si="8"/>
        <v>0.22093072878925923</v>
      </c>
      <c r="Q18" s="74">
        <f t="shared" si="9"/>
        <v>0.50913382408196706</v>
      </c>
      <c r="R18" s="68" t="s">
        <v>85</v>
      </c>
    </row>
    <row r="19" spans="1:19" s="70" customFormat="1">
      <c r="A19" s="99" t="s">
        <v>96</v>
      </c>
      <c r="B19" s="63" t="s">
        <v>73</v>
      </c>
      <c r="C19" s="70">
        <v>341674</v>
      </c>
      <c r="D19" s="70">
        <v>6089666</v>
      </c>
      <c r="E19" s="63" t="s">
        <v>95</v>
      </c>
      <c r="F19" s="88" t="s">
        <v>117</v>
      </c>
      <c r="G19" s="72">
        <v>1.6210780240020539</v>
      </c>
      <c r="H19" s="76">
        <v>10.070285398010093</v>
      </c>
      <c r="I19" s="73">
        <v>9.7335521914386589E-2</v>
      </c>
      <c r="J19" s="74">
        <v>0.51077691482940735</v>
      </c>
      <c r="K19" s="74">
        <v>1.2496359080822414E-5</v>
      </c>
      <c r="L19" s="75">
        <f t="shared" si="5"/>
        <v>-36.304081449145542</v>
      </c>
      <c r="M19" s="27">
        <f t="shared" si="6"/>
        <v>0.50904289961912996</v>
      </c>
      <c r="N19" s="76">
        <f t="shared" si="7"/>
        <v>3.1036496141112515</v>
      </c>
      <c r="O19" s="28">
        <v>2700</v>
      </c>
      <c r="P19" s="66">
        <f t="shared" si="8"/>
        <v>-1.7858656906377668</v>
      </c>
      <c r="Q19" s="74">
        <f t="shared" si="9"/>
        <v>0.50913382408196706</v>
      </c>
      <c r="R19" s="68" t="s">
        <v>85</v>
      </c>
    </row>
    <row r="20" spans="1:19" s="70" customFormat="1">
      <c r="A20" s="99" t="s">
        <v>98</v>
      </c>
      <c r="B20" s="63" t="s">
        <v>73</v>
      </c>
      <c r="C20" s="70">
        <v>387720</v>
      </c>
      <c r="D20" s="70">
        <v>6095183</v>
      </c>
      <c r="E20" s="63" t="s">
        <v>97</v>
      </c>
      <c r="F20" s="70" t="s">
        <v>125</v>
      </c>
      <c r="G20" s="72">
        <v>1.1420188822427619</v>
      </c>
      <c r="H20" s="72">
        <v>4.4748927257012792</v>
      </c>
      <c r="I20" s="73">
        <v>0.15431206337145337</v>
      </c>
      <c r="J20" s="74">
        <v>0.51182641670360185</v>
      </c>
      <c r="K20" s="74">
        <v>1.215377126847705E-5</v>
      </c>
      <c r="L20" s="75">
        <f t="shared" si="5"/>
        <v>-15.831508713716191</v>
      </c>
      <c r="M20" s="27">
        <f t="shared" si="6"/>
        <v>0.50907737442435308</v>
      </c>
      <c r="N20" s="76" t="str">
        <f t="shared" si="7"/>
        <v>N/A</v>
      </c>
      <c r="O20" s="28">
        <v>2700</v>
      </c>
      <c r="P20" s="66">
        <f t="shared" si="8"/>
        <v>-1.1087390965580646</v>
      </c>
      <c r="Q20" s="74">
        <f t="shared" si="9"/>
        <v>0.50913382408196706</v>
      </c>
      <c r="R20" s="68" t="s">
        <v>85</v>
      </c>
    </row>
    <row r="21" spans="1:19" s="70" customFormat="1">
      <c r="A21" s="99" t="s">
        <v>99</v>
      </c>
      <c r="B21" s="63" t="s">
        <v>73</v>
      </c>
      <c r="C21" s="70">
        <v>390241</v>
      </c>
      <c r="D21" s="70">
        <v>6093797</v>
      </c>
      <c r="E21" s="63" t="s">
        <v>88</v>
      </c>
      <c r="F21" s="70" t="s">
        <v>126</v>
      </c>
      <c r="G21" s="72">
        <v>2.6517628408961427</v>
      </c>
      <c r="H21" s="76">
        <v>11.088500183583683</v>
      </c>
      <c r="I21" s="73">
        <v>0.1446009329578537</v>
      </c>
      <c r="J21" s="74">
        <v>0.51164817611304136</v>
      </c>
      <c r="K21" s="74">
        <v>6.6972727723762513E-6</v>
      </c>
      <c r="L21" s="75">
        <f t="shared" si="5"/>
        <v>-19.308437668660304</v>
      </c>
      <c r="M21" s="27">
        <f t="shared" si="6"/>
        <v>0.50907213591479017</v>
      </c>
      <c r="N21" s="76" t="str">
        <f t="shared" si="7"/>
        <v>N/A</v>
      </c>
      <c r="O21" s="28">
        <v>2700</v>
      </c>
      <c r="P21" s="66">
        <f t="shared" si="8"/>
        <v>-1.2116297181419267</v>
      </c>
      <c r="Q21" s="74">
        <f t="shared" si="9"/>
        <v>0.50913382408196706</v>
      </c>
      <c r="R21" s="68" t="s">
        <v>85</v>
      </c>
    </row>
    <row r="22" spans="1:19" s="70" customFormat="1">
      <c r="A22" s="99" t="s">
        <v>100</v>
      </c>
      <c r="B22" s="63" t="s">
        <v>73</v>
      </c>
      <c r="C22" s="70">
        <v>393725</v>
      </c>
      <c r="D22" s="70">
        <v>6096742</v>
      </c>
      <c r="E22" s="63" t="s">
        <v>88</v>
      </c>
      <c r="F22" s="70" t="s">
        <v>118</v>
      </c>
      <c r="G22" s="72">
        <v>6.1886821206557059</v>
      </c>
      <c r="H22" s="76">
        <v>33.6163172206724</v>
      </c>
      <c r="I22" s="73">
        <v>0.11131591616691083</v>
      </c>
      <c r="J22" s="74">
        <v>0.51107341319244926</v>
      </c>
      <c r="K22" s="74">
        <v>8.0522752244588563E-6</v>
      </c>
      <c r="L22" s="75">
        <f t="shared" si="5"/>
        <v>-30.520304923762342</v>
      </c>
      <c r="M22" s="27">
        <f t="shared" si="6"/>
        <v>0.50909033971646622</v>
      </c>
      <c r="N22" s="76">
        <f t="shared" si="7"/>
        <v>3.0892683271469488</v>
      </c>
      <c r="O22" s="28">
        <v>2700</v>
      </c>
      <c r="P22" s="66">
        <f t="shared" si="8"/>
        <v>-0.85408518240237541</v>
      </c>
      <c r="Q22" s="74">
        <f t="shared" si="9"/>
        <v>0.50913382408196706</v>
      </c>
      <c r="R22" s="68" t="s">
        <v>85</v>
      </c>
    </row>
    <row r="23" spans="1:19" s="70" customFormat="1">
      <c r="A23" s="99" t="s">
        <v>102</v>
      </c>
      <c r="B23" s="63" t="s">
        <v>73</v>
      </c>
      <c r="C23" s="71">
        <v>323197</v>
      </c>
      <c r="D23" s="71">
        <v>6076079</v>
      </c>
      <c r="E23" s="63" t="s">
        <v>88</v>
      </c>
      <c r="F23" s="70" t="s">
        <v>107</v>
      </c>
      <c r="G23" s="72">
        <v>2.0520027842287538</v>
      </c>
      <c r="H23" s="72">
        <v>8.3816225619352061</v>
      </c>
      <c r="I23" s="73">
        <v>0.14803317986456743</v>
      </c>
      <c r="J23" s="74">
        <v>0.51175987565278647</v>
      </c>
      <c r="K23" s="74">
        <v>9.081144813299427E-6</v>
      </c>
      <c r="L23" s="75">
        <f t="shared" si="5"/>
        <v>-17.12952116724842</v>
      </c>
      <c r="M23" s="27">
        <f t="shared" si="6"/>
        <v>0.50912269057931792</v>
      </c>
      <c r="N23" s="76" t="str">
        <f t="shared" si="7"/>
        <v>N/A</v>
      </c>
      <c r="O23" s="28">
        <v>2700</v>
      </c>
      <c r="P23" s="66">
        <f t="shared" si="8"/>
        <v>-0.21867536829311973</v>
      </c>
      <c r="Q23" s="74">
        <f t="shared" si="9"/>
        <v>0.50913382408196706</v>
      </c>
      <c r="R23" s="68" t="s">
        <v>85</v>
      </c>
    </row>
    <row r="24" spans="1:19" s="70" customFormat="1">
      <c r="A24" s="99" t="s">
        <v>101</v>
      </c>
      <c r="B24" s="63" t="s">
        <v>73</v>
      </c>
      <c r="C24" s="28">
        <v>357107</v>
      </c>
      <c r="D24" s="28">
        <v>6091226</v>
      </c>
      <c r="E24" s="63" t="s">
        <v>95</v>
      </c>
      <c r="F24" s="90" t="s">
        <v>119</v>
      </c>
      <c r="G24" s="72">
        <v>1.1946092856032264</v>
      </c>
      <c r="H24" s="72">
        <v>7.4346271061506108</v>
      </c>
      <c r="I24" s="73">
        <v>9.7157407513029231E-2</v>
      </c>
      <c r="J24" s="74">
        <v>0.51089836542768596</v>
      </c>
      <c r="K24" s="74">
        <v>7.2197418269621104E-6</v>
      </c>
      <c r="L24" s="75">
        <f t="shared" si="5"/>
        <v>-33.934951609402297</v>
      </c>
      <c r="M24" s="27">
        <f t="shared" si="6"/>
        <v>0.50916752329415438</v>
      </c>
      <c r="N24" s="76">
        <f t="shared" si="7"/>
        <v>2.9427266015273337</v>
      </c>
      <c r="O24" s="28">
        <v>2700</v>
      </c>
      <c r="P24" s="66">
        <f t="shared" si="8"/>
        <v>0.66189301502594944</v>
      </c>
      <c r="Q24" s="74">
        <f t="shared" si="9"/>
        <v>0.50913382408196706</v>
      </c>
      <c r="R24" s="68" t="s">
        <v>85</v>
      </c>
    </row>
    <row r="25" spans="1:19" s="54" customFormat="1">
      <c r="A25" s="99" t="s">
        <v>78</v>
      </c>
      <c r="B25" s="63" t="s">
        <v>73</v>
      </c>
      <c r="C25" s="54">
        <v>389148</v>
      </c>
      <c r="D25" s="54">
        <v>6094240</v>
      </c>
      <c r="E25" s="96" t="s">
        <v>80</v>
      </c>
      <c r="F25" s="87" t="s">
        <v>108</v>
      </c>
      <c r="G25" s="69">
        <v>17.404841226632922</v>
      </c>
      <c r="H25" s="28">
        <v>106.69285026992182</v>
      </c>
      <c r="I25" s="77">
        <v>9.8637934841263389E-2</v>
      </c>
      <c r="J25" s="27">
        <v>0.51086499021779541</v>
      </c>
      <c r="K25" s="27">
        <v>5.8758972888038616E-6</v>
      </c>
      <c r="L25" s="69">
        <f>((J25/0.512638)-1)*10000</f>
        <v>-34.585999910358154</v>
      </c>
      <c r="M25" s="27">
        <f>J25-(I25*(EXP(0.00000000000654*O25*1000000)-1))</f>
        <v>0.5091077727502038</v>
      </c>
      <c r="N25" s="53">
        <f>IF(I25&gt;0.14,"N/A",LN((0.513163-J25)/(0.2137-I25)+1)*(1/0.00000000000654)/1000000000)</f>
        <v>3.0237144616089267</v>
      </c>
      <c r="O25" s="28">
        <v>2700</v>
      </c>
      <c r="P25" s="66">
        <f t="shared" si="1"/>
        <v>-0.51167945500862899</v>
      </c>
      <c r="Q25" s="27">
        <f>0.512638-(0.1967*(EXP(0.00000000000654*O25*1000000)-1))</f>
        <v>0.50913382408196706</v>
      </c>
      <c r="R25" s="68" t="s">
        <v>85</v>
      </c>
      <c r="S25" s="28"/>
    </row>
    <row r="26" spans="1:19" s="54" customFormat="1">
      <c r="A26" s="100" t="s">
        <v>79</v>
      </c>
      <c r="B26" s="78" t="s">
        <v>73</v>
      </c>
      <c r="C26" s="79">
        <v>377174</v>
      </c>
      <c r="D26" s="79">
        <v>6078432</v>
      </c>
      <c r="E26" s="97" t="s">
        <v>81</v>
      </c>
      <c r="F26" s="98" t="s">
        <v>108</v>
      </c>
      <c r="G26" s="80">
        <v>2.0637737681865076</v>
      </c>
      <c r="H26" s="80">
        <v>5.9239279238166782</v>
      </c>
      <c r="I26" s="81">
        <v>0.21065003936845017</v>
      </c>
      <c r="J26" s="82">
        <v>0.51272915712045164</v>
      </c>
      <c r="K26" s="82">
        <v>1.0763345325121165E-5</v>
      </c>
      <c r="L26" s="83">
        <f>((J26/0.512638)-1)*10000</f>
        <v>1.77819670901469</v>
      </c>
      <c r="M26" s="82">
        <f>J26-(I26*(EXP(0.00000000000654*O26*1000000)-1))</f>
        <v>0.50897646370363603</v>
      </c>
      <c r="N26" s="80" t="str">
        <f>IF(I26&gt;0.14,"N/A",LN((0.513163-J26)/(0.2137-I26)+1)*(1/0.00000000000654)/1000000000)</f>
        <v>N/A</v>
      </c>
      <c r="O26" s="84">
        <v>2700</v>
      </c>
      <c r="P26" s="85">
        <f t="shared" si="1"/>
        <v>-3.090746889872209</v>
      </c>
      <c r="Q26" s="82">
        <f>0.512638-(0.1967*(EXP(0.00000000000654*O26*1000000)-1))</f>
        <v>0.50913382408196706</v>
      </c>
      <c r="R26" s="86" t="s">
        <v>85</v>
      </c>
      <c r="S26" s="87"/>
    </row>
    <row r="27" spans="1:19">
      <c r="A27" s="88"/>
      <c r="B27" s="88"/>
      <c r="C27" s="88"/>
      <c r="D27" s="88"/>
      <c r="E27" s="88"/>
      <c r="F27" s="89"/>
    </row>
    <row r="28" spans="1:19" ht="15.75">
      <c r="A28" s="91" t="s">
        <v>151</v>
      </c>
      <c r="F28" s="89"/>
    </row>
    <row r="29" spans="1:19" ht="14.25">
      <c r="A29" s="91" t="s">
        <v>152</v>
      </c>
      <c r="F29" s="89"/>
    </row>
    <row r="30" spans="1:19" ht="14.25">
      <c r="A30" s="33" t="s">
        <v>153</v>
      </c>
      <c r="F30" s="89"/>
    </row>
    <row r="31" spans="1:19" ht="15.75">
      <c r="A31" s="92" t="s">
        <v>154</v>
      </c>
      <c r="F31" s="89"/>
    </row>
    <row r="32" spans="1:19">
      <c r="F32" s="89"/>
    </row>
    <row r="33" spans="6:6">
      <c r="F33" s="89"/>
    </row>
    <row r="34" spans="6:6">
      <c r="F34" s="89"/>
    </row>
    <row r="35" spans="6:6">
      <c r="F35" s="89"/>
    </row>
    <row r="36" spans="6:6">
      <c r="F36" s="89"/>
    </row>
    <row r="37" spans="6:6">
      <c r="F37" s="89"/>
    </row>
    <row r="38" spans="6:6">
      <c r="F38" s="89"/>
    </row>
    <row r="39" spans="6:6">
      <c r="F39" s="89"/>
    </row>
    <row r="40" spans="6:6">
      <c r="F40" s="89"/>
    </row>
    <row r="41" spans="6:6">
      <c r="F41" s="89"/>
    </row>
    <row r="42" spans="6:6">
      <c r="F42" s="89"/>
    </row>
    <row r="43" spans="6:6">
      <c r="F43" s="89"/>
    </row>
    <row r="44" spans="6:6">
      <c r="F44" s="89"/>
    </row>
    <row r="45" spans="6:6">
      <c r="F45" s="89"/>
    </row>
    <row r="46" spans="6:6">
      <c r="F46" s="89"/>
    </row>
    <row r="47" spans="6:6">
      <c r="F47" s="89"/>
    </row>
    <row r="48" spans="6:6">
      <c r="F48" s="89"/>
    </row>
    <row r="49" spans="6:6">
      <c r="F49" s="89"/>
    </row>
    <row r="50" spans="6:6">
      <c r="F50" s="89"/>
    </row>
    <row r="51" spans="6:6">
      <c r="F51" s="89"/>
    </row>
    <row r="52" spans="6:6">
      <c r="F52" s="89"/>
    </row>
    <row r="53" spans="6:6">
      <c r="F53" s="89"/>
    </row>
    <row r="54" spans="6:6">
      <c r="F54" s="89"/>
    </row>
    <row r="55" spans="6:6">
      <c r="F55" s="89"/>
    </row>
    <row r="56" spans="6:6">
      <c r="F56" s="89"/>
    </row>
    <row r="57" spans="6:6">
      <c r="F57" s="89"/>
    </row>
    <row r="58" spans="6:6">
      <c r="F58" s="89"/>
    </row>
    <row r="59" spans="6:6">
      <c r="F59" s="89"/>
    </row>
    <row r="60" spans="6:6">
      <c r="F60" s="89"/>
    </row>
    <row r="61" spans="6:6">
      <c r="F61" s="89"/>
    </row>
    <row r="62" spans="6:6">
      <c r="F62" s="89"/>
    </row>
    <row r="63" spans="6:6">
      <c r="F63" s="89"/>
    </row>
    <row r="64" spans="6:6">
      <c r="F64" s="89"/>
    </row>
    <row r="65" spans="6:6">
      <c r="F65" s="89"/>
    </row>
    <row r="66" spans="6:6">
      <c r="F66" s="89"/>
    </row>
    <row r="67" spans="6:6">
      <c r="F67" s="89"/>
    </row>
    <row r="68" spans="6:6">
      <c r="F68" s="89"/>
    </row>
    <row r="69" spans="6:6">
      <c r="F69" s="89"/>
    </row>
    <row r="70" spans="6:6">
      <c r="F70" s="89"/>
    </row>
    <row r="71" spans="6:6">
      <c r="F71" s="89"/>
    </row>
    <row r="72" spans="6:6">
      <c r="F72" s="89"/>
    </row>
    <row r="73" spans="6:6">
      <c r="F73" s="89"/>
    </row>
    <row r="74" spans="6:6">
      <c r="F74" s="89"/>
    </row>
    <row r="75" spans="6:6">
      <c r="F75" s="89"/>
    </row>
    <row r="76" spans="6:6">
      <c r="F76" s="89"/>
    </row>
    <row r="77" spans="6:6">
      <c r="F77" s="89"/>
    </row>
    <row r="78" spans="6:6">
      <c r="F78" s="89"/>
    </row>
    <row r="79" spans="6:6">
      <c r="F79" s="89"/>
    </row>
    <row r="80" spans="6:6">
      <c r="F80" s="89"/>
    </row>
    <row r="81" spans="6:6">
      <c r="F81" s="89"/>
    </row>
    <row r="82" spans="6:6">
      <c r="F82" s="89"/>
    </row>
    <row r="83" spans="6:6">
      <c r="F83" s="89"/>
    </row>
    <row r="84" spans="6:6">
      <c r="F84" s="89"/>
    </row>
    <row r="85" spans="6:6">
      <c r="F85" s="89"/>
    </row>
    <row r="86" spans="6:6">
      <c r="F86" s="89"/>
    </row>
    <row r="87" spans="6:6">
      <c r="F87" s="89"/>
    </row>
    <row r="88" spans="6:6">
      <c r="F88" s="89"/>
    </row>
    <row r="89" spans="6:6">
      <c r="F89" s="89"/>
    </row>
    <row r="90" spans="6:6">
      <c r="F90" s="89"/>
    </row>
    <row r="91" spans="6:6">
      <c r="F91" s="89"/>
    </row>
    <row r="92" spans="6:6">
      <c r="F92" s="89"/>
    </row>
    <row r="93" spans="6:6">
      <c r="F93" s="89"/>
    </row>
    <row r="94" spans="6:6">
      <c r="F94" s="89"/>
    </row>
    <row r="95" spans="6:6">
      <c r="F95" s="89"/>
    </row>
    <row r="96" spans="6:6">
      <c r="F96" s="89"/>
    </row>
  </sheetData>
  <mergeCells count="1">
    <mergeCell ref="A1:H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22</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23</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24</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6"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ReadMe</vt:lpstr>
      <vt:lpstr>Metadata</vt:lpstr>
      <vt:lpstr>Table 1_1</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2019-04-02T15:23:59Z</cp:lastPrinted>
  <dcterms:created xsi:type="dcterms:W3CDTF">2008-11-13T14:30:47Z</dcterms:created>
  <dcterms:modified xsi:type="dcterms:W3CDTF">2019-12-23T14:29:48Z</dcterms:modified>
</cp:coreProperties>
</file>