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90" yWindow="-90" windowWidth="23235" windowHeight="12690" tabRatio="862"/>
  </bookViews>
  <sheets>
    <sheet name="ReadMe" sheetId="7" r:id="rId1"/>
    <sheet name="Metadata" sheetId="12" r:id="rId2"/>
    <sheet name="Table 1_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 i="22" l="1"/>
  <c r="N21" i="22"/>
  <c r="M21" i="22"/>
  <c r="L21" i="22"/>
  <c r="P20" i="22"/>
  <c r="Q20" i="22" s="1"/>
  <c r="M20" i="22"/>
  <c r="L20" i="22"/>
  <c r="P19" i="22"/>
  <c r="M19" i="22"/>
  <c r="L19" i="22"/>
  <c r="P18" i="22"/>
  <c r="M18" i="22"/>
  <c r="Q18" i="22" s="1"/>
  <c r="L18" i="22"/>
  <c r="P17" i="22"/>
  <c r="N17" i="22"/>
  <c r="M17" i="22"/>
  <c r="L17" i="22"/>
  <c r="P16" i="22"/>
  <c r="N16" i="22"/>
  <c r="M16" i="22"/>
  <c r="Q16" i="22" s="1"/>
  <c r="L16" i="22"/>
  <c r="P15" i="22"/>
  <c r="N15" i="22"/>
  <c r="M15" i="22"/>
  <c r="Q15" i="22" s="1"/>
  <c r="L15" i="22"/>
  <c r="P14" i="22"/>
  <c r="Q14" i="22" s="1"/>
  <c r="N14" i="22"/>
  <c r="M14" i="22"/>
  <c r="L14" i="22"/>
  <c r="P13" i="22"/>
  <c r="N13" i="22"/>
  <c r="M13" i="22"/>
  <c r="Q13" i="22" s="1"/>
  <c r="L13" i="22"/>
  <c r="P12" i="22"/>
  <c r="M12" i="22"/>
  <c r="Q12" i="22" s="1"/>
  <c r="L12" i="22"/>
  <c r="P11" i="22"/>
  <c r="M11" i="22"/>
  <c r="L11" i="22"/>
  <c r="P10" i="22"/>
  <c r="M10" i="22"/>
  <c r="Q10" i="22" s="1"/>
  <c r="L10" i="22"/>
  <c r="P9" i="22"/>
  <c r="N9" i="22"/>
  <c r="M9" i="22"/>
  <c r="L9" i="22"/>
  <c r="P8" i="22"/>
  <c r="M8" i="22"/>
  <c r="L8" i="22"/>
  <c r="P7" i="22"/>
  <c r="M7" i="22"/>
  <c r="Q7" i="22" s="1"/>
  <c r="L7" i="22"/>
  <c r="P6" i="22"/>
  <c r="M6" i="22"/>
  <c r="Q6" i="22" s="1"/>
  <c r="L6" i="22"/>
  <c r="P5" i="22"/>
  <c r="M5" i="22"/>
  <c r="L5" i="22"/>
  <c r="P4" i="22"/>
  <c r="M4" i="22"/>
  <c r="Q4" i="22" s="1"/>
  <c r="L4" i="22"/>
  <c r="P3" i="22"/>
  <c r="M3" i="22"/>
  <c r="L3" i="22"/>
  <c r="Q5" i="22" l="1"/>
  <c r="Q8" i="22"/>
  <c r="Q9" i="22"/>
  <c r="Q21" i="22"/>
  <c r="Q19" i="22"/>
  <c r="Q11" i="22"/>
  <c r="Q17" i="22"/>
  <c r="Q3" i="22"/>
</calcChain>
</file>

<file path=xl/sharedStrings.xml><?xml version="1.0" encoding="utf-8"?>
<sst xmlns="http://schemas.openxmlformats.org/spreadsheetml/2006/main" count="214" uniqueCount="137">
  <si>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</si>
  <si>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</si>
  <si>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</si>
  <si>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</si>
  <si>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</si>
  <si>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</si>
  <si>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</si>
  <si>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</si>
  <si>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</si>
  <si>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</si>
  <si>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</si>
  <si>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</si>
  <si>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</si>
  <si>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</si>
  <si>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</si>
  <si>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</si>
  <si>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</si>
  <si>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</si>
  <si>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</si>
  <si>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</si>
  <si>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</si>
  <si>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</si>
  <si>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</si>
  <si>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</si>
  <si>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</si>
  <si>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</si>
  <si>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</si>
  <si>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</si>
  <si>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</si>
  <si>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</si>
  <si>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</si>
  <si>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</si>
  <si>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</si>
  <si>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</si>
  <si>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</si>
  <si>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</si>
  <si>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</si>
  <si>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NAD83</t>
  </si>
  <si>
    <t>Project_Information</t>
  </si>
  <si>
    <t>Analysis_Information</t>
  </si>
  <si>
    <t xml:space="preserve">Sample_Medium </t>
  </si>
  <si>
    <t>Organization_Responsible</t>
  </si>
  <si>
    <t>Publication_Release_Date</t>
  </si>
  <si>
    <t>Datum_For_Sample_Locations</t>
  </si>
  <si>
    <t>Rock</t>
  </si>
  <si>
    <t>Metadata</t>
  </si>
  <si>
    <t>Analysis_1</t>
  </si>
  <si>
    <t>Sample_Methodology</t>
  </si>
  <si>
    <t>Analytical_Digestion_If_Applicable</t>
  </si>
  <si>
    <t>UTM_ZONE</t>
  </si>
  <si>
    <t>Easting</t>
  </si>
  <si>
    <t>Northing</t>
  </si>
  <si>
    <t>Tel: 1-800-223-5215 (General Enquiry)</t>
  </si>
  <si>
    <t>Tel: 204-945-6569 (Resource Centre)</t>
  </si>
  <si>
    <t>Fax: 204-945-8427</t>
  </si>
  <si>
    <t>Lithology</t>
  </si>
  <si>
    <t>Sm-Nd</t>
  </si>
  <si>
    <t>References</t>
  </si>
  <si>
    <t>Sample number</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</si>
  <si>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</si>
  <si>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 xml:space="preserve">Goldstein, S.L., O’Nions, R.K. and Hamilton, P.J. 1984: A Sm-Nd isotopic study of atmospheric dusts and particulates from major river systems; Earth and Planetary Science Letters, v. 70, p. 221–236.
</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</si>
  <si>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p. 279–281.</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</si>
  <si>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p. 462–475.</t>
  </si>
  <si>
    <t>Compilation of Sm-Nd isotope results from the Manitoba Geological Survey 2019/2020 season</t>
  </si>
  <si>
    <r>
      <t>Contents:</t>
    </r>
    <r>
      <rPr>
        <b/>
        <sz val="11"/>
        <color rgb="FFFF0000"/>
        <rFont val="Times New Roman"/>
        <family val="1"/>
      </rPr>
      <t xml:space="preserve"> </t>
    </r>
    <r>
      <rPr>
        <b/>
        <sz val="11"/>
        <rFont val="Times New Roman"/>
        <family val="1"/>
      </rPr>
      <t xml:space="preserve">                                                                                                                                                                        </t>
    </r>
    <r>
      <rPr>
        <sz val="11"/>
        <rFont val="Times New Roman"/>
        <family val="1"/>
      </rPr>
      <t xml:space="preserve">
</t>
    </r>
    <r>
      <rPr>
        <b/>
        <sz val="11"/>
        <rFont val="Times New Roman"/>
        <family val="1"/>
      </rPr>
      <t>Metadata</t>
    </r>
    <r>
      <rPr>
        <sz val="11"/>
        <rFont val="Times New Roman"/>
        <family val="1"/>
      </rPr>
      <t xml:space="preserve">
</t>
    </r>
    <r>
      <rPr>
        <b/>
        <sz val="11"/>
        <rFont val="Times New Roman"/>
        <family val="1"/>
      </rPr>
      <t xml:space="preserve">Table 1_1: </t>
    </r>
    <r>
      <rPr>
        <sz val="11"/>
        <rFont val="Times New Roman"/>
        <family val="1"/>
      </rPr>
      <t>Sm-Nd results from the Manitoba Geological Survey 2019/2020 season.</t>
    </r>
  </si>
  <si>
    <t>Published 2020 by:
Manitoba Agriculture and Resource Development
Manitoba Geological Survey
360-1395 Ellice Avenue
Winnipeg, Manitoba
R3G 3P2 Canada</t>
  </si>
  <si>
    <t>111-19-291A01</t>
  </si>
  <si>
    <t>111-19-315A01</t>
  </si>
  <si>
    <t>111-19-392A01</t>
  </si>
  <si>
    <t>111-19-407A01</t>
  </si>
  <si>
    <t>111-19-507A01</t>
  </si>
  <si>
    <t>113-19-517A</t>
  </si>
  <si>
    <t>108-19-R029</t>
  </si>
  <si>
    <t>108-19-R123</t>
  </si>
  <si>
    <t>108-19-R127</t>
  </si>
  <si>
    <t>108-19-R006</t>
  </si>
  <si>
    <t>113-19-683C</t>
  </si>
  <si>
    <t>07-95-1272-1-2</t>
  </si>
  <si>
    <t>07-95-1247-1-2</t>
  </si>
  <si>
    <t>117-18-KUS382-110.8</t>
  </si>
  <si>
    <t>108-19-HZ08</t>
  </si>
  <si>
    <t>108-19-HZ11</t>
  </si>
  <si>
    <t>108-19-HZ20</t>
  </si>
  <si>
    <t>108-19-HZ18</t>
  </si>
  <si>
    <t>14N</t>
  </si>
  <si>
    <t>dacite</t>
  </si>
  <si>
    <t>rhyolite</t>
  </si>
  <si>
    <t>pillow basalt</t>
  </si>
  <si>
    <t>mafic sill</t>
  </si>
  <si>
    <t>gabbro</t>
  </si>
  <si>
    <t>andesite conglomerate</t>
  </si>
  <si>
    <t xml:space="preserve">andesite  </t>
  </si>
  <si>
    <t>amphibolite</t>
  </si>
  <si>
    <t>Sm ppm</t>
  </si>
  <si>
    <t>Nd ppm</t>
  </si>
  <si>
    <t>plagioclase-phyric basalt</t>
  </si>
  <si>
    <t>garnet wacke</t>
  </si>
  <si>
    <t>orthopyroxene wacke</t>
  </si>
  <si>
    <t>hornblende gneiss</t>
  </si>
  <si>
    <t>Location</t>
  </si>
  <si>
    <t>Huzyk Creek</t>
  </si>
  <si>
    <t>Russell Lake</t>
  </si>
  <si>
    <t>Lynn Lake</t>
  </si>
  <si>
    <t>S Wekusko</t>
  </si>
  <si>
    <t>subPhan Flin Flon belt</t>
  </si>
  <si>
    <t>117-19-KR069A</t>
  </si>
  <si>
    <t>MGS2015_005; MGS2019_004; MGS2019_006; MGS2019_003; MGS2019_003</t>
  </si>
  <si>
    <t>Data Repository Item DRI2020011</t>
  </si>
  <si>
    <t>by Manitoba Geological Survey</t>
  </si>
  <si>
    <r>
      <t>Manitoba Agriculture and Resource Development 2020: Compilation of Sm-Nd isotope results from the Manitoba Geological Survey 2019/2020 season; Manitoba Agriculture and Resource Development, Manitoba Geological Survey, Data Repository Item DRI2020011, Microsoft</t>
    </r>
    <r>
      <rPr>
        <vertAlign val="superscript"/>
        <sz val="11"/>
        <color theme="1"/>
        <rFont val="Times New Roman"/>
        <family val="1"/>
      </rPr>
      <t>®</t>
    </r>
    <r>
      <rPr>
        <sz val="11"/>
        <color theme="1"/>
        <rFont val="Times New Roman"/>
        <family val="1"/>
      </rPr>
      <t xml:space="preserve"> Excel</t>
    </r>
    <r>
      <rPr>
        <vertAlign val="superscript"/>
        <sz val="11"/>
        <color theme="1"/>
        <rFont val="Times New Roman"/>
        <family val="1"/>
      </rPr>
      <t>®</t>
    </r>
    <r>
      <rPr>
        <sz val="11"/>
        <color theme="1"/>
        <rFont val="Times New Roman"/>
        <family val="1"/>
      </rPr>
      <t xml:space="preserve"> file.</t>
    </r>
  </si>
  <si>
    <t>Creaser, R.A., Erdmer, P., Stevens, R.A. and Grant, S.L. 1997: Tectonic affinity of Nisultin and Anvil assemblage strata from the Teslin tectonic zone, northern Canadian Cordillera: constraints from neodymium isotope and geochemical evidence; Tectonics, v. 16, no. 1, p. 107–121.</t>
  </si>
  <si>
    <r>
      <t xml:space="preserve">NTS grid: </t>
    </r>
    <r>
      <rPr>
        <sz val="11"/>
        <rFont val="Times New Roman"/>
        <family val="1"/>
      </rPr>
      <t>63J, 64C</t>
    </r>
  </si>
  <si>
    <t>Schmidberger, S.S., Simonetti, A., Heaman, L.M., Creaser, R.A. and Whiteford, S. 2007: Lu–Hf, in-situ Sr and Pb isotope and trace element systematics for mantle eclogites from the Diavik diamond mine: evidence for Paleoproterozoic subduction beneath the Slave craton, Canada; Earth and Planetary Science Letters, v. 254, p. 55–68.</t>
  </si>
  <si>
    <t>Wasserburg, G.J., Jacobsen, S.B., DePaolo, D.J., McCullouch, M.T. and Wen, T. 1981: Precise determination of SmNd ratios, Sm and Nd isotopic abundances in standard solutions; Geochimica et Cosmochimica Acta, v. 45, p. 2311–2323.</t>
  </si>
  <si>
    <r>
      <t>24N HF + 16N HNO</t>
    </r>
    <r>
      <rPr>
        <vertAlign val="subscript"/>
        <sz val="9"/>
        <color theme="1"/>
        <rFont val="Arial"/>
        <family val="2"/>
      </rPr>
      <t>3</t>
    </r>
    <r>
      <rPr>
        <sz val="9"/>
        <color theme="1"/>
        <rFont val="Arial"/>
        <family val="2"/>
      </rPr>
      <t xml:space="preserve"> </t>
    </r>
  </si>
  <si>
    <t>DRI2020011</t>
  </si>
  <si>
    <t>n/a</t>
  </si>
  <si>
    <t>Multicollector ICP–mass spectrometry</t>
  </si>
  <si>
    <t>Radiogenic Isotope Facility, Department of Earth and Atmospheric Sciences, University of Alberta</t>
  </si>
  <si>
    <t>Uncertainty*</t>
  </si>
  <si>
    <t>~T(Ma)</t>
  </si>
  <si>
    <t>CHUR @ T(Ma)</t>
  </si>
  <si>
    <r>
      <t xml:space="preserve">The powders were accurately weighed and totally spiked with a known amount of mixed </t>
    </r>
    <r>
      <rPr>
        <vertAlign val="superscript"/>
        <sz val="9"/>
        <rFont val="Arial"/>
        <family val="2"/>
      </rPr>
      <t>150</t>
    </r>
    <r>
      <rPr>
        <sz val="9"/>
        <rFont val="Arial"/>
        <family val="2"/>
      </rPr>
      <t>Nd-</t>
    </r>
    <r>
      <rPr>
        <vertAlign val="superscript"/>
        <sz val="9"/>
        <rFont val="Arial"/>
        <family val="2"/>
      </rPr>
      <t>149</t>
    </r>
    <r>
      <rPr>
        <sz val="9"/>
        <rFont val="Arial"/>
        <family val="2"/>
      </rPr>
      <t>Sm tracer solution—this tracer is calibrated directly against the Caltech mixed Sm/Nd normal described by Wasserburg et al. (1981). Dissolution occurs in mixed 24N HF + 16N HNO</t>
    </r>
    <r>
      <rPr>
        <vertAlign val="subscript"/>
        <sz val="9"/>
        <rFont val="Arial"/>
        <family val="2"/>
      </rPr>
      <t>3</t>
    </r>
    <r>
      <rPr>
        <sz val="9"/>
        <rFont val="Arial"/>
        <family val="2"/>
      </rPr>
      <t xml:space="preserve"> media in sealed PFA Teflon vessels at 160°C for 6 days. The fluoride residue is converted to chloride with HCl, and Nd and Sm are separated by conventional cation and HDEHP-based chromatography. Chemical processing blanks are &lt;200 picograms of either Sm or Nd, and are insignificant relative to the amount of Sm or Nd analyzed for any rock sample. Further details can be found in Creaser et al. (1997) and Unterschutz et al. (2002). The isotopic composition of Nd is determined in static mode by multicollector ICP–mass spectrometry (Schmidberger et al., 2007). All isotope ratios are normalized for variable mass fractionation to a value of </t>
    </r>
    <r>
      <rPr>
        <vertAlign val="superscript"/>
        <sz val="9"/>
        <rFont val="Arial"/>
        <family val="2"/>
      </rPr>
      <t>146</t>
    </r>
    <r>
      <rPr>
        <sz val="9"/>
        <rFont val="Arial"/>
        <family val="2"/>
      </rPr>
      <t>Nd/</t>
    </r>
    <r>
      <rPr>
        <vertAlign val="superscript"/>
        <sz val="9"/>
        <rFont val="Arial"/>
        <family val="2"/>
      </rPr>
      <t>144</t>
    </r>
    <r>
      <rPr>
        <sz val="9"/>
        <rFont val="Arial"/>
        <family val="2"/>
      </rPr>
      <t xml:space="preserve">Nd = 0.7219 using the exponential fractionation law. The </t>
    </r>
    <r>
      <rPr>
        <vertAlign val="superscript"/>
        <sz val="9"/>
        <rFont val="Arial"/>
        <family val="2"/>
      </rPr>
      <t>143</t>
    </r>
    <r>
      <rPr>
        <sz val="9"/>
        <rFont val="Arial"/>
        <family val="2"/>
      </rPr>
      <t>Nd/</t>
    </r>
    <r>
      <rPr>
        <vertAlign val="superscript"/>
        <sz val="9"/>
        <rFont val="Arial"/>
        <family val="2"/>
      </rPr>
      <t>144</t>
    </r>
    <r>
      <rPr>
        <sz val="9"/>
        <rFont val="Arial"/>
        <family val="2"/>
      </rPr>
      <t xml:space="preserve">Nd ratio of samples is presented here relative to a value of 0.511850 for the LaJolla Nd isotopic standard, monitored by use of an in-house Alfa Nd isotopic standard for each analytical session. Sm isotopic abundances are measured in static mode by multicollector ICP–mass spectrometry, and are normalized for variable mass fractionation to a value of 1.17537 for </t>
    </r>
    <r>
      <rPr>
        <vertAlign val="superscript"/>
        <sz val="9"/>
        <rFont val="Arial"/>
        <family val="2"/>
      </rPr>
      <t>152</t>
    </r>
    <r>
      <rPr>
        <sz val="9"/>
        <rFont val="Arial"/>
        <family val="2"/>
      </rPr>
      <t>Sm/</t>
    </r>
    <r>
      <rPr>
        <vertAlign val="superscript"/>
        <sz val="9"/>
        <rFont val="Arial"/>
        <family val="2"/>
      </rPr>
      <t>154</t>
    </r>
    <r>
      <rPr>
        <sz val="9"/>
        <rFont val="Arial"/>
        <family val="2"/>
      </rPr>
      <t xml:space="preserve">Sm also using the exponential law. Using the same isotopic analysis and normalization procedures above, we analyze the Geological Survey of Japan Nd isotope standard “Shin Etsu: JNdi-1” (Tanaka et al., 2000) which has a </t>
    </r>
    <r>
      <rPr>
        <vertAlign val="superscript"/>
        <sz val="9"/>
        <rFont val="Arial"/>
        <family val="2"/>
      </rPr>
      <t>143</t>
    </r>
    <r>
      <rPr>
        <sz val="9"/>
        <rFont val="Arial"/>
        <family val="2"/>
      </rPr>
      <t>Nd/</t>
    </r>
    <r>
      <rPr>
        <vertAlign val="superscript"/>
        <sz val="9"/>
        <rFont val="Arial"/>
        <family val="2"/>
      </rPr>
      <t>144</t>
    </r>
    <r>
      <rPr>
        <sz val="9"/>
        <rFont val="Arial"/>
        <family val="2"/>
      </rPr>
      <t xml:space="preserve">Nd value of 0.512107 ±7 relative to a LaJolla </t>
    </r>
    <r>
      <rPr>
        <vertAlign val="superscript"/>
        <sz val="9"/>
        <rFont val="Arial"/>
        <family val="2"/>
      </rPr>
      <t>143</t>
    </r>
    <r>
      <rPr>
        <sz val="9"/>
        <rFont val="Arial"/>
        <family val="2"/>
      </rPr>
      <t>Nd/</t>
    </r>
    <r>
      <rPr>
        <vertAlign val="superscript"/>
        <sz val="9"/>
        <rFont val="Arial"/>
        <family val="2"/>
      </rPr>
      <t>144</t>
    </r>
    <r>
      <rPr>
        <sz val="9"/>
        <rFont val="Arial"/>
        <family val="2"/>
      </rPr>
      <t xml:space="preserve">Nd value of 0.511850, when normalized to </t>
    </r>
    <r>
      <rPr>
        <vertAlign val="superscript"/>
        <sz val="9"/>
        <rFont val="Arial"/>
        <family val="2"/>
      </rPr>
      <t>146</t>
    </r>
    <r>
      <rPr>
        <sz val="9"/>
        <rFont val="Arial"/>
        <family val="2"/>
      </rPr>
      <t>Nd/</t>
    </r>
    <r>
      <rPr>
        <vertAlign val="superscript"/>
        <sz val="9"/>
        <rFont val="Arial"/>
        <family val="2"/>
      </rPr>
      <t>144</t>
    </r>
    <r>
      <rPr>
        <sz val="9"/>
        <rFont val="Arial"/>
        <family val="2"/>
      </rPr>
      <t xml:space="preserve">Nd = 0.7219. The value of </t>
    </r>
    <r>
      <rPr>
        <vertAlign val="superscript"/>
        <sz val="9"/>
        <rFont val="Arial"/>
        <family val="2"/>
      </rPr>
      <t>143</t>
    </r>
    <r>
      <rPr>
        <sz val="9"/>
        <rFont val="Arial"/>
        <family val="2"/>
      </rPr>
      <t>Nd/</t>
    </r>
    <r>
      <rPr>
        <vertAlign val="superscript"/>
        <sz val="9"/>
        <rFont val="Arial"/>
        <family val="2"/>
      </rPr>
      <t>144</t>
    </r>
    <r>
      <rPr>
        <sz val="9"/>
        <rFont val="Arial"/>
        <family val="2"/>
      </rPr>
      <t xml:space="preserve">Nd determined for the JNdi-1 standard conducted during the analysis of the samples reported here was 0.512094 ±8 (2SE); the long-term average value is 0.512098 ±9 (1SD, n=127, past 12 years). Using the mixed </t>
    </r>
    <r>
      <rPr>
        <vertAlign val="superscript"/>
        <sz val="9"/>
        <rFont val="Arial"/>
        <family val="2"/>
      </rPr>
      <t>150</t>
    </r>
    <r>
      <rPr>
        <sz val="9"/>
        <rFont val="Arial"/>
        <family val="2"/>
      </rPr>
      <t>Nd-</t>
    </r>
    <r>
      <rPr>
        <vertAlign val="superscript"/>
        <sz val="9"/>
        <rFont val="Arial"/>
        <family val="2"/>
      </rPr>
      <t>149</t>
    </r>
    <r>
      <rPr>
        <sz val="9"/>
        <rFont val="Arial"/>
        <family val="2"/>
      </rPr>
      <t xml:space="preserve">Sm tracer, the measured </t>
    </r>
    <r>
      <rPr>
        <vertAlign val="superscript"/>
        <sz val="9"/>
        <rFont val="Arial"/>
        <family val="2"/>
      </rPr>
      <t>147</t>
    </r>
    <r>
      <rPr>
        <sz val="9"/>
        <rFont val="Arial"/>
        <family val="2"/>
      </rPr>
      <t>Sm/</t>
    </r>
    <r>
      <rPr>
        <vertAlign val="superscript"/>
        <sz val="9"/>
        <rFont val="Arial"/>
        <family val="2"/>
      </rPr>
      <t>144</t>
    </r>
    <r>
      <rPr>
        <sz val="9"/>
        <rFont val="Arial"/>
        <family val="2"/>
      </rPr>
      <t xml:space="preserve">Nd ratios for the international rock standard BCR-1 range from 0.1380 to 0.1382, suggesting reproducibility for </t>
    </r>
    <r>
      <rPr>
        <vertAlign val="superscript"/>
        <sz val="9"/>
        <rFont val="Arial"/>
        <family val="2"/>
      </rPr>
      <t>147</t>
    </r>
    <r>
      <rPr>
        <sz val="9"/>
        <rFont val="Arial"/>
        <family val="2"/>
      </rPr>
      <t>Sm/</t>
    </r>
    <r>
      <rPr>
        <vertAlign val="superscript"/>
        <sz val="9"/>
        <rFont val="Arial"/>
        <family val="2"/>
      </rPr>
      <t>144</t>
    </r>
    <r>
      <rPr>
        <sz val="9"/>
        <rFont val="Arial"/>
        <family val="2"/>
      </rPr>
      <t xml:space="preserve">Nd of ~±0.1% for real rock powders. The value of </t>
    </r>
    <r>
      <rPr>
        <vertAlign val="superscript"/>
        <sz val="9"/>
        <rFont val="Arial"/>
        <family val="2"/>
      </rPr>
      <t>147</t>
    </r>
    <r>
      <rPr>
        <sz val="9"/>
        <rFont val="Arial"/>
        <family val="2"/>
      </rPr>
      <t>Sm/</t>
    </r>
    <r>
      <rPr>
        <vertAlign val="superscript"/>
        <sz val="9"/>
        <rFont val="Arial"/>
        <family val="2"/>
      </rPr>
      <t>144</t>
    </r>
    <r>
      <rPr>
        <sz val="9"/>
        <rFont val="Arial"/>
        <family val="2"/>
      </rPr>
      <t>Nd determined for BCR-1 is within the range of reported literature values by isotope dilution methods.</t>
    </r>
  </si>
  <si>
    <r>
      <t>147</t>
    </r>
    <r>
      <rPr>
        <b/>
        <sz val="9"/>
        <rFont val="Arial"/>
        <family val="2"/>
      </rPr>
      <t>Sm/</t>
    </r>
    <r>
      <rPr>
        <b/>
        <vertAlign val="superscript"/>
        <sz val="9"/>
        <rFont val="Arial"/>
        <family val="2"/>
      </rPr>
      <t>144</t>
    </r>
    <r>
      <rPr>
        <b/>
        <sz val="9"/>
        <rFont val="Arial"/>
        <family val="2"/>
      </rPr>
      <t>Nd</t>
    </r>
  </si>
  <si>
    <r>
      <t>143</t>
    </r>
    <r>
      <rPr>
        <b/>
        <sz val="9"/>
        <rFont val="Arial"/>
        <family val="2"/>
      </rPr>
      <t>Nd/</t>
    </r>
    <r>
      <rPr>
        <b/>
        <vertAlign val="superscript"/>
        <sz val="9"/>
        <rFont val="Arial"/>
        <family val="2"/>
      </rPr>
      <t>144</t>
    </r>
    <r>
      <rPr>
        <b/>
        <sz val="9"/>
        <rFont val="Arial"/>
        <family val="2"/>
      </rPr>
      <t>Nd</t>
    </r>
    <r>
      <rPr>
        <b/>
        <vertAlign val="subscript"/>
        <sz val="9"/>
        <rFont val="Arial"/>
        <family val="2"/>
      </rPr>
      <t>0</t>
    </r>
  </si>
  <si>
    <r>
      <t>e</t>
    </r>
    <r>
      <rPr>
        <b/>
        <sz val="9"/>
        <rFont val="Arial"/>
        <family val="2"/>
      </rPr>
      <t>Nd</t>
    </r>
    <r>
      <rPr>
        <b/>
        <vertAlign val="subscript"/>
        <sz val="9"/>
        <rFont val="Arial"/>
        <family val="2"/>
      </rPr>
      <t>0</t>
    </r>
  </si>
  <si>
    <r>
      <t>143</t>
    </r>
    <r>
      <rPr>
        <b/>
        <sz val="9"/>
        <rFont val="Arial"/>
        <family val="2"/>
      </rPr>
      <t>Nd/</t>
    </r>
    <r>
      <rPr>
        <b/>
        <vertAlign val="superscript"/>
        <sz val="9"/>
        <rFont val="Arial"/>
        <family val="2"/>
      </rPr>
      <t>144</t>
    </r>
    <r>
      <rPr>
        <b/>
        <sz val="9"/>
        <rFont val="Arial"/>
        <family val="2"/>
      </rPr>
      <t>Nd</t>
    </r>
    <r>
      <rPr>
        <b/>
        <vertAlign val="subscript"/>
        <sz val="9"/>
        <rFont val="Arial"/>
        <family val="2"/>
      </rPr>
      <t>T</t>
    </r>
  </si>
  <si>
    <r>
      <t>T</t>
    </r>
    <r>
      <rPr>
        <b/>
        <vertAlign val="subscript"/>
        <sz val="9"/>
        <rFont val="Arial"/>
        <family val="2"/>
      </rPr>
      <t xml:space="preserve">DM </t>
    </r>
    <r>
      <rPr>
        <b/>
        <sz val="9"/>
        <rFont val="Arial"/>
        <family val="2"/>
      </rPr>
      <t>Ga</t>
    </r>
  </si>
  <si>
    <r>
      <t xml:space="preserve"> e</t>
    </r>
    <r>
      <rPr>
        <b/>
        <sz val="9"/>
        <rFont val="Arial"/>
        <family val="2"/>
      </rPr>
      <t>Nd</t>
    </r>
    <r>
      <rPr>
        <b/>
        <vertAlign val="subscript"/>
        <sz val="9"/>
        <rFont val="Arial"/>
        <family val="2"/>
      </rPr>
      <t>T</t>
    </r>
  </si>
  <si>
    <r>
      <t>T</t>
    </r>
    <r>
      <rPr>
        <vertAlign val="subscript"/>
        <sz val="9"/>
        <rFont val="Arial"/>
        <family val="2"/>
      </rPr>
      <t>DM</t>
    </r>
    <r>
      <rPr>
        <sz val="9"/>
        <rFont val="Arial"/>
        <family val="2"/>
      </rPr>
      <t xml:space="preserve"> not calculated for samples with </t>
    </r>
    <r>
      <rPr>
        <vertAlign val="superscript"/>
        <sz val="9"/>
        <rFont val="Arial"/>
        <family val="2"/>
      </rPr>
      <t>147</t>
    </r>
    <r>
      <rPr>
        <sz val="9"/>
        <rFont val="Arial"/>
        <family val="2"/>
      </rPr>
      <t>Sm/</t>
    </r>
    <r>
      <rPr>
        <vertAlign val="superscript"/>
        <sz val="9"/>
        <rFont val="Arial"/>
        <family val="2"/>
      </rPr>
      <t>144</t>
    </r>
    <r>
      <rPr>
        <sz val="9"/>
        <rFont val="Arial"/>
        <family val="2"/>
      </rPr>
      <t>Nd &gt; 0.14</t>
    </r>
  </si>
  <si>
    <r>
      <t xml:space="preserve">All samples relative to LaJolla </t>
    </r>
    <r>
      <rPr>
        <vertAlign val="superscript"/>
        <sz val="9"/>
        <rFont val="Arial"/>
        <family val="2"/>
      </rPr>
      <t>143</t>
    </r>
    <r>
      <rPr>
        <sz val="9"/>
        <rFont val="Arial"/>
        <family val="2"/>
      </rPr>
      <t>Nd/</t>
    </r>
    <r>
      <rPr>
        <vertAlign val="superscript"/>
        <sz val="9"/>
        <rFont val="Arial"/>
        <family val="2"/>
      </rPr>
      <t>144</t>
    </r>
    <r>
      <rPr>
        <sz val="9"/>
        <rFont val="Arial"/>
        <family val="2"/>
      </rPr>
      <t>Nd = 0.511850</t>
    </r>
  </si>
  <si>
    <r>
      <t xml:space="preserve">* Uncertainty is 2 standard errors on </t>
    </r>
    <r>
      <rPr>
        <vertAlign val="superscript"/>
        <sz val="9"/>
        <rFont val="Arial"/>
        <family val="2"/>
      </rPr>
      <t>143</t>
    </r>
    <r>
      <rPr>
        <sz val="9"/>
        <rFont val="Arial"/>
        <family val="2"/>
      </rPr>
      <t>Nd/</t>
    </r>
    <r>
      <rPr>
        <vertAlign val="superscript"/>
        <sz val="9"/>
        <rFont val="Arial"/>
        <family val="2"/>
      </rPr>
      <t>144</t>
    </r>
    <r>
      <rPr>
        <sz val="9"/>
        <rFont val="Arial"/>
        <family val="2"/>
      </rPr>
      <t>Nd</t>
    </r>
  </si>
  <si>
    <r>
      <t>T</t>
    </r>
    <r>
      <rPr>
        <vertAlign val="subscript"/>
        <sz val="9"/>
        <rFont val="Geneva"/>
      </rPr>
      <t>DM</t>
    </r>
    <r>
      <rPr>
        <sz val="9"/>
        <rFont val="Geneva"/>
      </rPr>
      <t xml:space="preserve"> uses the linear model of Goldstein et al. (1984)</t>
    </r>
  </si>
  <si>
    <r>
      <rPr>
        <b/>
        <sz val="11"/>
        <rFont val="Times New Roman"/>
        <family val="1"/>
      </rPr>
      <t>Abbreviations:</t>
    </r>
    <r>
      <rPr>
        <sz val="11"/>
        <rFont val="Times New Roman"/>
        <family val="1"/>
      </rPr>
      <t xml:space="preserve"> 1SD, 1 (sigma) standard deviation; 2SE, 2 (sigma) standard error; CHUR, chondritic uniform reservoir; DM, depleted mantle; HDEHP, hydrogen di-ethylhexyl phosphate; HF, hydrofluoric acid; ICP, inductively coupled plasma; MGS, Manitoba Geological Survey; n/a, not applicable.</t>
    </r>
    <r>
      <rPr>
        <sz val="11"/>
        <color rgb="FFFF0000"/>
        <rFont val="Times New Roman"/>
        <family val="1"/>
      </rPr>
      <t/>
    </r>
  </si>
  <si>
    <r>
      <rPr>
        <b/>
        <sz val="10"/>
        <color theme="1"/>
        <rFont val="Arial"/>
        <family val="2"/>
      </rPr>
      <t>Table 1_1:</t>
    </r>
    <r>
      <rPr>
        <sz val="10"/>
        <color theme="1"/>
        <rFont val="Arial"/>
        <family val="2"/>
      </rPr>
      <t xml:space="preserve"> Sm-Nd results from the Manitoba Geological Survey 2019/2020 season.</t>
    </r>
  </si>
  <si>
    <t xml:space="preserve">63J6, 12, 14; 64C3–6, 11, 14; </t>
  </si>
  <si>
    <t>63J; 64C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</si>
</sst>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
    <numFmt numFmtId="166" formatCode="0.0000"/>
    <numFmt numFmtId="167" formatCode="0.000"/>
  </numFmts>
  <fonts count="30">
    <font>
      <sz val="9"/>
      <name val="Geneva"/>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color rgb="FF0070C0"/>
      <name val="Geneva"/>
    </font>
    <font>
      <b/>
      <sz val="11"/>
      <color rgb="FFFF0000"/>
      <name val="Times New Roman"/>
      <family val="1"/>
    </font>
    <font>
      <sz val="10"/>
      <name val="Arial"/>
      <family val="2"/>
    </font>
    <font>
      <sz val="11"/>
      <color rgb="FF000000"/>
      <name val="Calibri"/>
      <family val="2"/>
    </font>
    <font>
      <b/>
      <sz val="10"/>
      <name val="Arial"/>
      <family val="2"/>
    </font>
    <font>
      <sz val="10"/>
      <color theme="1"/>
      <name val="Arial"/>
      <family val="2"/>
    </font>
    <font>
      <b/>
      <sz val="10"/>
      <color theme="1"/>
      <name val="Arial"/>
      <family val="2"/>
    </font>
    <font>
      <sz val="9"/>
      <color theme="1"/>
      <name val="Geneva"/>
    </font>
    <font>
      <sz val="9"/>
      <name val="Arial"/>
      <family val="2"/>
    </font>
    <font>
      <sz val="11"/>
      <color theme="1"/>
      <name val="Times New Roman"/>
      <family val="1"/>
    </font>
    <font>
      <vertAlign val="superscript"/>
      <sz val="11"/>
      <color theme="1"/>
      <name val="Times New Roman"/>
      <family val="1"/>
    </font>
    <font>
      <sz val="11"/>
      <color rgb="FFFF0000"/>
      <name val="Times New Roman"/>
      <family val="1"/>
    </font>
    <font>
      <b/>
      <sz val="9"/>
      <name val="Arial"/>
      <family val="2"/>
    </font>
    <font>
      <b/>
      <sz val="9"/>
      <color rgb="FFFF0000"/>
      <name val="Arial"/>
      <family val="2"/>
    </font>
    <font>
      <sz val="9"/>
      <color theme="1"/>
      <name val="Arial"/>
      <family val="2"/>
    </font>
    <font>
      <i/>
      <sz val="9"/>
      <color rgb="FFFF0000"/>
      <name val="Arial"/>
      <family val="2"/>
    </font>
    <font>
      <vertAlign val="subscript"/>
      <sz val="9"/>
      <color theme="1"/>
      <name val="Arial"/>
      <family val="2"/>
    </font>
    <font>
      <vertAlign val="superscript"/>
      <sz val="9"/>
      <name val="Arial"/>
      <family val="2"/>
    </font>
    <font>
      <vertAlign val="subscript"/>
      <sz val="9"/>
      <name val="Arial"/>
      <family val="2"/>
    </font>
    <font>
      <b/>
      <vertAlign val="superscript"/>
      <sz val="9"/>
      <name val="Arial"/>
      <family val="2"/>
    </font>
    <font>
      <b/>
      <vertAlign val="subscript"/>
      <sz val="9"/>
      <name val="Arial"/>
      <family val="2"/>
    </font>
    <font>
      <b/>
      <sz val="9"/>
      <name val="Symbol"/>
      <family val="1"/>
      <charset val="2"/>
    </font>
    <font>
      <vertAlign val="subscript"/>
      <sz val="9"/>
      <name val="Geneva"/>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9" fillId="0" borderId="0"/>
    <xf numFmtId="0" fontId="10" fillId="0" borderId="0"/>
  </cellStyleXfs>
  <cellXfs count="102">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5" fillId="0" borderId="2" xfId="0" applyFont="1" applyFill="1" applyBorder="1" applyAlignment="1">
      <alignment vertical="top" wrapText="1"/>
    </xf>
    <xf numFmtId="0" fontId="0" fillId="0" borderId="0" xfId="0" applyAlignment="1">
      <alignment vertical="top"/>
    </xf>
    <xf numFmtId="0" fontId="1" fillId="0" borderId="0" xfId="0" applyFont="1" applyAlignment="1">
      <alignment vertical="top"/>
    </xf>
    <xf numFmtId="0" fontId="4" fillId="0" borderId="2" xfId="0" applyFont="1" applyBorder="1"/>
    <xf numFmtId="0" fontId="4" fillId="0" borderId="3" xfId="0" applyFont="1" applyBorder="1"/>
    <xf numFmtId="0" fontId="4" fillId="0" borderId="2" xfId="0" applyFont="1" applyFill="1" applyBorder="1" applyAlignment="1">
      <alignment vertical="top" wrapText="1"/>
    </xf>
    <xf numFmtId="0" fontId="7" fillId="0" borderId="0" xfId="0" applyFont="1"/>
    <xf numFmtId="0" fontId="0" fillId="0" borderId="0" xfId="0" applyAlignment="1">
      <alignment wrapText="1"/>
    </xf>
    <xf numFmtId="0" fontId="4" fillId="0" borderId="0" xfId="0" applyFont="1" applyBorder="1"/>
    <xf numFmtId="0" fontId="11" fillId="0" borderId="0" xfId="0" applyFont="1"/>
    <xf numFmtId="0" fontId="3" fillId="0" borderId="2" xfId="0" applyFont="1" applyFill="1" applyBorder="1" applyAlignment="1">
      <alignment vertical="top" wrapText="1"/>
    </xf>
    <xf numFmtId="0" fontId="4" fillId="0" borderId="0" xfId="0" applyFont="1" applyAlignment="1">
      <alignment wrapText="1"/>
    </xf>
    <xf numFmtId="0" fontId="2" fillId="0" borderId="2" xfId="0" applyFont="1" applyFill="1" applyBorder="1" applyAlignment="1">
      <alignment vertical="top" wrapText="1"/>
    </xf>
    <xf numFmtId="0" fontId="11" fillId="0" borderId="0" xfId="0" applyFont="1" applyBorder="1" applyAlignment="1">
      <alignment vertical="center"/>
    </xf>
    <xf numFmtId="0" fontId="4" fillId="0" borderId="0" xfId="0" applyFont="1" applyFill="1" applyAlignment="1">
      <alignment vertical="top" wrapText="1"/>
    </xf>
    <xf numFmtId="0" fontId="0" fillId="0" borderId="0" xfId="0" applyAlignment="1">
      <alignment vertical="top" wrapText="1"/>
    </xf>
    <xf numFmtId="0" fontId="4" fillId="0" borderId="0" xfId="0" applyNumberFormat="1" applyFont="1" applyFill="1" applyAlignment="1">
      <alignment vertical="top" wrapText="1"/>
    </xf>
    <xf numFmtId="0" fontId="14" fillId="0" borderId="0" xfId="0" applyFont="1" applyFill="1" applyBorder="1" applyAlignment="1">
      <alignment horizontal="center"/>
    </xf>
    <xf numFmtId="0" fontId="15" fillId="0" borderId="0" xfId="0" applyFont="1" applyFill="1" applyBorder="1" applyAlignment="1">
      <alignment horizontal="left"/>
    </xf>
    <xf numFmtId="0" fontId="16" fillId="0" borderId="2" xfId="0" applyFont="1" applyFill="1" applyBorder="1" applyAlignment="1">
      <alignment vertical="top" wrapText="1"/>
    </xf>
    <xf numFmtId="0" fontId="8" fillId="0" borderId="2" xfId="0" applyFont="1" applyFill="1" applyBorder="1" applyAlignment="1">
      <alignment vertical="top" wrapText="1"/>
    </xf>
    <xf numFmtId="0" fontId="20" fillId="0" borderId="0" xfId="0" applyFont="1" applyBorder="1"/>
    <xf numFmtId="0" fontId="15" fillId="0" borderId="0" xfId="0" applyFont="1"/>
    <xf numFmtId="0" fontId="19" fillId="0" borderId="0" xfId="0" applyFont="1" applyBorder="1"/>
    <xf numFmtId="0" fontId="15" fillId="0" borderId="0" xfId="0" applyFont="1" applyBorder="1"/>
    <xf numFmtId="0" fontId="21" fillId="0" borderId="0" xfId="0" applyFont="1" applyFill="1" applyBorder="1" applyAlignment="1">
      <alignment horizontal="left"/>
    </xf>
    <xf numFmtId="0" fontId="15" fillId="0" borderId="0" xfId="0" applyFont="1" applyFill="1" applyBorder="1"/>
    <xf numFmtId="0" fontId="19" fillId="0" borderId="0" xfId="0" applyFont="1" applyFill="1" applyBorder="1" applyAlignment="1">
      <alignment vertical="top"/>
    </xf>
    <xf numFmtId="0" fontId="22" fillId="0" borderId="0" xfId="0" applyFont="1" applyFill="1" applyBorder="1" applyAlignment="1">
      <alignment horizontal="left"/>
    </xf>
    <xf numFmtId="0" fontId="19" fillId="0" borderId="0" xfId="0" applyFont="1"/>
    <xf numFmtId="0" fontId="21" fillId="0" borderId="0" xfId="0" applyFont="1" applyAlignment="1">
      <alignment horizontal="left" vertical="top" wrapText="1"/>
    </xf>
    <xf numFmtId="0" fontId="15" fillId="0" borderId="0" xfId="0" applyNumberFormat="1" applyFont="1" applyAlignment="1">
      <alignment wrapText="1"/>
    </xf>
    <xf numFmtId="0" fontId="19" fillId="0" borderId="0" xfId="0" applyFont="1" applyBorder="1" applyAlignment="1">
      <alignment vertical="top"/>
    </xf>
    <xf numFmtId="0" fontId="21" fillId="0" borderId="0" xfId="0" applyFont="1" applyFill="1" applyBorder="1" applyAlignment="1">
      <alignment horizontal="center" vertical="top"/>
    </xf>
    <xf numFmtId="0" fontId="22" fillId="0" borderId="0" xfId="0" applyFont="1" applyAlignment="1">
      <alignment horizontal="center"/>
    </xf>
    <xf numFmtId="0" fontId="21" fillId="0" borderId="0" xfId="0" applyFont="1"/>
    <xf numFmtId="0" fontId="22" fillId="0" borderId="0" xfId="0" applyFont="1"/>
    <xf numFmtId="0" fontId="22" fillId="0" borderId="0" xfId="0" applyFont="1" applyFill="1" applyBorder="1" applyAlignment="1">
      <alignment horizontal="left" wrapText="1"/>
    </xf>
    <xf numFmtId="0" fontId="20" fillId="0" borderId="0" xfId="0" applyFont="1" applyFill="1" applyBorder="1"/>
    <xf numFmtId="0" fontId="21" fillId="0" borderId="0" xfId="0" applyFont="1" applyFill="1" applyBorder="1"/>
    <xf numFmtId="0" fontId="20" fillId="0" borderId="0" xfId="0" applyFont="1"/>
    <xf numFmtId="0" fontId="15" fillId="0" borderId="0" xfId="0" applyNumberFormat="1" applyFont="1"/>
    <xf numFmtId="0" fontId="21" fillId="0" borderId="0" xfId="0" applyFont="1" applyFill="1" applyBorder="1" applyAlignment="1">
      <alignment horizontal="center"/>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top"/>
    </xf>
    <xf numFmtId="1" fontId="0" fillId="0" borderId="0" xfId="0" applyNumberFormat="1" applyFont="1" applyFill="1" applyBorder="1" applyAlignment="1">
      <alignment horizontal="center" vertical="top"/>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166" fontId="26" fillId="0" borderId="0" xfId="0" applyNumberFormat="1" applyFont="1" applyBorder="1" applyAlignment="1">
      <alignment horizontal="center"/>
    </xf>
    <xf numFmtId="165" fontId="26" fillId="0" borderId="0" xfId="0" applyNumberFormat="1" applyFont="1" applyBorder="1" applyAlignment="1">
      <alignment horizontal="center"/>
    </xf>
    <xf numFmtId="0" fontId="15" fillId="0" borderId="0" xfId="0" applyFont="1" applyAlignment="1">
      <alignment horizontal="center"/>
    </xf>
    <xf numFmtId="17" fontId="19" fillId="0" borderId="4" xfId="0" applyNumberFormat="1" applyFont="1" applyFill="1" applyBorder="1" applyAlignment="1">
      <alignment horizontal="center" vertical="center"/>
    </xf>
    <xf numFmtId="0" fontId="19" fillId="0" borderId="4" xfId="0" applyFont="1" applyFill="1" applyBorder="1" applyAlignment="1">
      <alignment horizontal="center" vertical="center"/>
    </xf>
    <xf numFmtId="1" fontId="19" fillId="0" borderId="4" xfId="0" applyNumberFormat="1" applyFont="1" applyFill="1" applyBorder="1" applyAlignment="1">
      <alignment horizontal="center" vertical="center" wrapText="1"/>
    </xf>
    <xf numFmtId="2" fontId="19" fillId="0" borderId="4" xfId="0" applyNumberFormat="1" applyFont="1" applyBorder="1" applyAlignment="1">
      <alignment horizontal="center" vertical="center"/>
    </xf>
    <xf numFmtId="166" fontId="26" fillId="0" borderId="4" xfId="0" applyNumberFormat="1" applyFont="1" applyBorder="1" applyAlignment="1">
      <alignment horizontal="center" vertical="center"/>
    </xf>
    <xf numFmtId="165" fontId="26" fillId="0" borderId="4" xfId="0" applyNumberFormat="1" applyFont="1" applyBorder="1" applyAlignment="1">
      <alignment horizontal="center" vertical="center"/>
    </xf>
    <xf numFmtId="165" fontId="19" fillId="0" borderId="4" xfId="0" applyNumberFormat="1" applyFont="1" applyBorder="1" applyAlignment="1">
      <alignment horizontal="center" vertical="center"/>
    </xf>
    <xf numFmtId="165" fontId="28" fillId="0" borderId="4" xfId="0" applyNumberFormat="1" applyFont="1" applyBorder="1" applyAlignment="1">
      <alignment horizontal="center" vertical="center"/>
    </xf>
    <xf numFmtId="0" fontId="19" fillId="0" borderId="4" xfId="0" applyFont="1" applyBorder="1" applyAlignment="1">
      <alignment horizontal="center" vertical="center"/>
    </xf>
    <xf numFmtId="1" fontId="19" fillId="0" borderId="4" xfId="0" applyNumberFormat="1" applyFont="1" applyBorder="1" applyAlignment="1">
      <alignment horizontal="center" vertical="center"/>
    </xf>
    <xf numFmtId="1" fontId="28" fillId="0" borderId="4" xfId="0" applyNumberFormat="1"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xf numFmtId="0" fontId="15" fillId="0" borderId="0" xfId="0" applyFont="1" applyFill="1" applyBorder="1" applyAlignment="1">
      <alignment horizontal="center" vertical="center"/>
    </xf>
    <xf numFmtId="1" fontId="21" fillId="0" borderId="0" xfId="0" applyNumberFormat="1" applyFont="1" applyBorder="1" applyAlignment="1">
      <alignment horizontal="center"/>
    </xf>
    <xf numFmtId="167" fontId="15" fillId="0" borderId="0" xfId="0" applyNumberFormat="1" applyFont="1" applyBorder="1" applyAlignment="1">
      <alignment horizontal="center"/>
    </xf>
    <xf numFmtId="2" fontId="15" fillId="0" borderId="0" xfId="0" applyNumberFormat="1" applyFont="1" applyBorder="1" applyAlignment="1">
      <alignment horizontal="center"/>
    </xf>
    <xf numFmtId="166" fontId="15" fillId="0" borderId="0" xfId="0" applyNumberFormat="1" applyFont="1" applyBorder="1" applyAlignment="1">
      <alignment horizontal="center"/>
    </xf>
    <xf numFmtId="165" fontId="15" fillId="0" borderId="0" xfId="0" applyNumberFormat="1" applyFont="1" applyBorder="1" applyAlignment="1">
      <alignment horizontal="center"/>
    </xf>
    <xf numFmtId="164" fontId="15" fillId="0" borderId="0" xfId="0" applyNumberFormat="1" applyFont="1" applyBorder="1" applyAlignment="1">
      <alignment horizontal="center"/>
    </xf>
    <xf numFmtId="1" fontId="15" fillId="0" borderId="0" xfId="0" applyNumberFormat="1" applyFont="1" applyBorder="1" applyAlignment="1">
      <alignment horizontal="center"/>
    </xf>
    <xf numFmtId="0" fontId="15" fillId="0" borderId="0" xfId="0" applyFont="1" applyBorder="1" applyAlignment="1">
      <alignment horizontal="center" vertical="center"/>
    </xf>
    <xf numFmtId="1" fontId="15" fillId="0" borderId="0" xfId="0" applyNumberFormat="1" applyFont="1" applyBorder="1" applyAlignment="1">
      <alignment horizontal="center" vertical="center"/>
    </xf>
    <xf numFmtId="164" fontId="15" fillId="0" borderId="0" xfId="0" applyNumberFormat="1" applyFont="1" applyFill="1" applyBorder="1" applyAlignment="1">
      <alignment horizontal="center"/>
    </xf>
    <xf numFmtId="165" fontId="15" fillId="0" borderId="0" xfId="0" applyNumberFormat="1" applyFont="1" applyFill="1" applyBorder="1" applyAlignment="1">
      <alignment horizontal="center"/>
    </xf>
    <xf numFmtId="0" fontId="0" fillId="0" borderId="5" xfId="0" applyFont="1" applyBorder="1"/>
    <xf numFmtId="0" fontId="0" fillId="0" borderId="5" xfId="0" applyFont="1" applyBorder="1" applyAlignment="1">
      <alignment horizontal="center"/>
    </xf>
    <xf numFmtId="0" fontId="15" fillId="0" borderId="5" xfId="0" applyFont="1" applyFill="1" applyBorder="1" applyAlignment="1">
      <alignment horizontal="center" vertical="center"/>
    </xf>
    <xf numFmtId="0" fontId="15" fillId="0" borderId="5" xfId="0" applyFont="1" applyBorder="1" applyAlignment="1">
      <alignment horizontal="center" vertical="center"/>
    </xf>
    <xf numFmtId="167" fontId="15" fillId="0" borderId="5" xfId="0" applyNumberFormat="1" applyFont="1" applyBorder="1" applyAlignment="1">
      <alignment horizontal="center"/>
    </xf>
    <xf numFmtId="166" fontId="15" fillId="0" borderId="5" xfId="0" applyNumberFormat="1" applyFont="1" applyBorder="1" applyAlignment="1">
      <alignment horizontal="center"/>
    </xf>
    <xf numFmtId="165" fontId="15" fillId="0" borderId="5" xfId="0" applyNumberFormat="1" applyFont="1" applyBorder="1" applyAlignment="1">
      <alignment horizontal="center"/>
    </xf>
    <xf numFmtId="164" fontId="15" fillId="0" borderId="5" xfId="0" applyNumberFormat="1" applyFont="1" applyBorder="1" applyAlignment="1">
      <alignment horizontal="center"/>
    </xf>
    <xf numFmtId="2" fontId="15" fillId="0" borderId="5" xfId="0" applyNumberFormat="1" applyFont="1" applyBorder="1" applyAlignment="1">
      <alignment horizontal="center"/>
    </xf>
    <xf numFmtId="1" fontId="15" fillId="0" borderId="5" xfId="0" applyNumberFormat="1" applyFont="1" applyBorder="1" applyAlignment="1">
      <alignment horizontal="center"/>
    </xf>
    <xf numFmtId="0" fontId="21" fillId="0" borderId="0" xfId="0" applyFont="1" applyAlignment="1">
      <alignment horizontal="center"/>
    </xf>
    <xf numFmtId="49" fontId="15" fillId="0" borderId="0" xfId="0" applyNumberFormat="1" applyFont="1" applyFill="1" applyBorder="1" applyAlignment="1">
      <alignment horizontal="left"/>
    </xf>
    <xf numFmtId="0" fontId="0" fillId="0" borderId="0" xfId="0" applyFont="1"/>
    <xf numFmtId="0" fontId="12" fillId="0" borderId="0" xfId="0" applyFont="1" applyBorder="1" applyAlignment="1">
      <alignment horizontal="left" vertical="center" wrapText="1"/>
    </xf>
    <xf numFmtId="0" fontId="15" fillId="0" borderId="0" xfId="0" applyNumberFormat="1" applyFont="1" applyAlignment="1">
      <alignment horizontal="left" vertical="top" wrapText="1"/>
    </xf>
    <xf numFmtId="15" fontId="21" fillId="0" borderId="0" xfId="0" applyNumberFormat="1" applyFont="1" applyFill="1" applyBorder="1" applyAlignment="1">
      <alignment horizontal="left"/>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4200525</xdr:colOff>
      <xdr:row>0</xdr:row>
      <xdr:rowOff>47625</xdr:rowOff>
    </xdr:from>
    <xdr:to>
      <xdr:col>0</xdr:col>
      <xdr:colOff>6067425</xdr:colOff>
      <xdr:row>1</xdr:row>
      <xdr:rowOff>209550</xdr:rowOff>
    </xdr:to>
    <xdr:pic>
      <xdr:nvPicPr>
        <xdr:cNvPr id="3"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Normal="100" workbookViewId="0"/>
  </sheetViews>
  <sheetFormatPr defaultRowHeight="12"/>
  <cols>
    <col min="1" max="1" width="99.5703125" customWidth="1"/>
    <col min="2" max="2" width="51.28515625" customWidth="1"/>
  </cols>
  <sheetData>
    <row r="1" spans="1:9" ht="15.75">
      <c r="A1" s="5" t="s">
        <v>18</v>
      </c>
    </row>
    <row r="2" spans="1:9" ht="15.75">
      <c r="A2" s="21" t="s">
        <v>107</v>
      </c>
    </row>
    <row r="3" spans="1:9" ht="15" customHeight="1">
      <c r="A3" s="6"/>
    </row>
    <row r="4" spans="1:9" ht="37.5">
      <c r="A4" s="19" t="s">
        <v>63</v>
      </c>
    </row>
    <row r="5" spans="1:9" ht="15" customHeight="1">
      <c r="A5" s="7"/>
    </row>
    <row r="6" spans="1:9" ht="15">
      <c r="A6" s="14" t="s">
        <v>108</v>
      </c>
      <c r="B6" s="15"/>
    </row>
    <row r="7" spans="1:9" ht="15">
      <c r="A7" s="14"/>
      <c r="B7" s="16"/>
    </row>
    <row r="8" spans="1:9" ht="45">
      <c r="A8" s="9" t="s">
        <v>64</v>
      </c>
      <c r="B8" s="99"/>
      <c r="C8" s="99"/>
      <c r="D8" s="99"/>
      <c r="E8" s="99"/>
      <c r="F8" s="99"/>
      <c r="G8" s="99"/>
      <c r="H8" s="99"/>
      <c r="I8" s="99"/>
    </row>
    <row r="9" spans="1:9" ht="15" customHeight="1">
      <c r="A9" s="9"/>
    </row>
    <row r="10" spans="1:9" ht="48.75" customHeight="1">
      <c r="A10" s="29" t="s">
        <v>133</v>
      </c>
    </row>
    <row r="11" spans="1:9" ht="14.25">
      <c r="A11" s="9"/>
    </row>
    <row r="12" spans="1:9" ht="101.25" customHeight="1">
      <c r="A12" s="14" t="s">
        <v>59</v>
      </c>
    </row>
    <row r="13" spans="1:9" ht="37.5" customHeight="1">
      <c r="A13" s="14" t="s">
        <v>19</v>
      </c>
    </row>
    <row r="14" spans="1:9" ht="48">
      <c r="A14" s="28" t="s">
        <v>109</v>
      </c>
    </row>
    <row r="15" spans="1:9" ht="14.25">
      <c r="A15" s="9"/>
    </row>
    <row r="16" spans="1:9" ht="15">
      <c r="A16" s="9" t="s">
        <v>111</v>
      </c>
    </row>
    <row r="17" spans="1:2" ht="14.25">
      <c r="A17" s="9"/>
    </row>
    <row r="18" spans="1:2" ht="14.25">
      <c r="A18" s="9" t="s">
        <v>57</v>
      </c>
    </row>
    <row r="19" spans="1:2" s="20" customFormat="1" ht="48" customHeight="1">
      <c r="A19" s="25" t="s">
        <v>110</v>
      </c>
      <c r="B19" s="24"/>
    </row>
    <row r="20" spans="1:2" s="20" customFormat="1" ht="32.25" customHeight="1">
      <c r="A20" s="23" t="s">
        <v>60</v>
      </c>
      <c r="B20" s="24"/>
    </row>
    <row r="21" spans="1:2" s="20" customFormat="1" ht="50.25" customHeight="1">
      <c r="A21" s="23" t="s">
        <v>112</v>
      </c>
    </row>
    <row r="22" spans="1:2" s="20" customFormat="1" ht="60">
      <c r="A22" s="23" t="s">
        <v>61</v>
      </c>
    </row>
    <row r="23" spans="1:2" s="20" customFormat="1" ht="48" customHeight="1">
      <c r="A23" s="23" t="s">
        <v>62</v>
      </c>
    </row>
    <row r="24" spans="1:2" s="20" customFormat="1" ht="61.5" customHeight="1">
      <c r="A24" s="23" t="s">
        <v>113</v>
      </c>
    </row>
    <row r="25" spans="1:2" s="10" customFormat="1" ht="90">
      <c r="A25" s="14" t="s">
        <v>65</v>
      </c>
      <c r="B25" s="11"/>
    </row>
    <row r="26" spans="1:2" ht="6.95" customHeight="1">
      <c r="A26" s="8"/>
    </row>
    <row r="27" spans="1:2" ht="15">
      <c r="A27" s="12" t="s">
        <v>52</v>
      </c>
      <c r="B27" s="4"/>
    </row>
    <row r="28" spans="1:2" ht="15">
      <c r="A28" s="12" t="s">
        <v>53</v>
      </c>
    </row>
    <row r="29" spans="1:2" ht="15">
      <c r="A29" s="12" t="s">
        <v>54</v>
      </c>
    </row>
    <row r="30" spans="1:2" ht="15">
      <c r="A30" s="12" t="s">
        <v>20</v>
      </c>
    </row>
    <row r="31" spans="1:2" ht="15">
      <c r="A31" s="13" t="s">
        <v>21</v>
      </c>
    </row>
    <row r="32" spans="1:2" ht="15">
      <c r="A32" s="17"/>
    </row>
    <row r="38" spans="1:1" ht="12.75">
      <c r="A38" s="18"/>
    </row>
  </sheetData>
  <mergeCells count="1">
    <mergeCell ref="B8:I8"/>
  </mergeCells>
  <phoneticPr fontId="6"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9.140625" defaultRowHeight="12"/>
  <cols>
    <col min="1" max="1" width="36.5703125" style="31" customWidth="1"/>
    <col min="2" max="2" width="82.140625" style="31" customWidth="1"/>
    <col min="3" max="3" width="45.28515625" style="31" customWidth="1"/>
    <col min="4" max="4" width="33.42578125" style="31" customWidth="1"/>
    <col min="5" max="16384" width="9.140625" style="31"/>
  </cols>
  <sheetData>
    <row r="1" spans="1:5" ht="23.25" customHeight="1">
      <c r="A1" s="22" t="s">
        <v>45</v>
      </c>
      <c r="B1" s="30"/>
    </row>
    <row r="2" spans="1:5">
      <c r="A2" s="32" t="s">
        <v>38</v>
      </c>
      <c r="B2" s="33"/>
    </row>
    <row r="3" spans="1:5">
      <c r="A3" s="33" t="s">
        <v>25</v>
      </c>
      <c r="B3" s="27" t="s">
        <v>106</v>
      </c>
    </row>
    <row r="4" spans="1:5">
      <c r="A4" s="33" t="s">
        <v>26</v>
      </c>
      <c r="B4" s="34" t="s">
        <v>63</v>
      </c>
    </row>
    <row r="5" spans="1:5">
      <c r="A5" s="33" t="s">
        <v>33</v>
      </c>
      <c r="B5" s="34" t="s">
        <v>34</v>
      </c>
    </row>
    <row r="6" spans="1:5">
      <c r="A6" s="33" t="s">
        <v>42</v>
      </c>
      <c r="B6" s="101">
        <v>42476</v>
      </c>
    </row>
    <row r="7" spans="1:5">
      <c r="A7" s="33" t="s">
        <v>27</v>
      </c>
      <c r="B7" s="34" t="s">
        <v>115</v>
      </c>
    </row>
    <row r="8" spans="1:5">
      <c r="A8" s="33" t="s">
        <v>41</v>
      </c>
      <c r="B8" s="34" t="s">
        <v>34</v>
      </c>
    </row>
    <row r="9" spans="1:5">
      <c r="A9" s="33" t="s">
        <v>28</v>
      </c>
      <c r="B9" s="34">
        <v>19</v>
      </c>
    </row>
    <row r="10" spans="1:5">
      <c r="A10" s="33" t="s">
        <v>29</v>
      </c>
      <c r="B10" s="27" t="s">
        <v>136</v>
      </c>
    </row>
    <row r="11" spans="1:5">
      <c r="A11" s="33" t="s">
        <v>30</v>
      </c>
      <c r="B11" s="27" t="s">
        <v>135</v>
      </c>
    </row>
    <row r="12" spans="1:5">
      <c r="A12" s="35" t="s">
        <v>43</v>
      </c>
      <c r="B12" s="34" t="s">
        <v>37</v>
      </c>
    </row>
    <row r="13" spans="1:5">
      <c r="A13" s="35"/>
      <c r="B13" s="34"/>
    </row>
    <row r="14" spans="1:5" ht="14.25" customHeight="1">
      <c r="A14" s="36" t="s">
        <v>47</v>
      </c>
      <c r="B14" s="37"/>
    </row>
    <row r="15" spans="1:5" ht="208.5" customHeight="1">
      <c r="A15" s="100" t="s">
        <v>122</v>
      </c>
      <c r="B15" s="100"/>
      <c r="E15" s="38"/>
    </row>
    <row r="16" spans="1:5" ht="17.25" customHeight="1">
      <c r="A16" s="39"/>
      <c r="B16" s="39"/>
      <c r="C16" s="40"/>
      <c r="E16" s="38"/>
    </row>
    <row r="17" spans="1:4" ht="15.75" customHeight="1">
      <c r="A17" s="41" t="s">
        <v>39</v>
      </c>
      <c r="B17" s="42" t="s">
        <v>46</v>
      </c>
      <c r="C17" s="43"/>
      <c r="D17" s="43"/>
    </row>
    <row r="18" spans="1:4">
      <c r="A18" s="33" t="s">
        <v>31</v>
      </c>
      <c r="B18" s="44" t="s">
        <v>118</v>
      </c>
      <c r="C18" s="37"/>
      <c r="D18" s="37"/>
    </row>
    <row r="19" spans="1:4">
      <c r="A19" s="33" t="s">
        <v>40</v>
      </c>
      <c r="B19" s="34" t="s">
        <v>44</v>
      </c>
      <c r="C19" s="37"/>
      <c r="D19" s="37"/>
    </row>
    <row r="20" spans="1:4">
      <c r="A20" s="33" t="s">
        <v>32</v>
      </c>
      <c r="B20" s="34" t="s">
        <v>116</v>
      </c>
      <c r="C20" s="37"/>
      <c r="D20" s="37"/>
    </row>
    <row r="21" spans="1:4" ht="15.75" customHeight="1">
      <c r="A21" s="33" t="s">
        <v>48</v>
      </c>
      <c r="B21" s="44" t="s">
        <v>114</v>
      </c>
      <c r="C21" s="45"/>
      <c r="D21" s="46"/>
    </row>
    <row r="22" spans="1:4">
      <c r="A22" s="33" t="s">
        <v>35</v>
      </c>
      <c r="B22" s="34" t="s">
        <v>117</v>
      </c>
      <c r="C22" s="37"/>
      <c r="D22" s="37"/>
    </row>
    <row r="23" spans="1:4">
      <c r="A23" s="33" t="s">
        <v>36</v>
      </c>
      <c r="B23" s="34" t="s">
        <v>56</v>
      </c>
      <c r="C23" s="37"/>
      <c r="D23" s="37"/>
    </row>
    <row r="24" spans="1:4">
      <c r="A24" s="47"/>
      <c r="B24" s="48"/>
    </row>
    <row r="25" spans="1:4">
      <c r="A25" s="49"/>
      <c r="B25" s="44"/>
    </row>
    <row r="26" spans="1:4">
      <c r="A26" s="33"/>
    </row>
    <row r="27" spans="1:4">
      <c r="A27" s="33"/>
    </row>
    <row r="28" spans="1:4">
      <c r="A28" s="33"/>
    </row>
    <row r="29" spans="1:4">
      <c r="A29" s="38"/>
    </row>
    <row r="30" spans="1:4">
      <c r="A30" s="50"/>
    </row>
    <row r="31" spans="1:4">
      <c r="A31" s="50"/>
    </row>
    <row r="32" spans="1:4">
      <c r="A32" s="50"/>
    </row>
    <row r="34" spans="1:2">
      <c r="B34" s="45"/>
    </row>
    <row r="41" spans="1:2">
      <c r="A41" s="33"/>
    </row>
    <row r="42" spans="1:2">
      <c r="A42" s="33"/>
    </row>
    <row r="43" spans="1:2">
      <c r="B43" s="45"/>
    </row>
    <row r="44" spans="1:2">
      <c r="B44" s="45"/>
    </row>
    <row r="45" spans="1:2">
      <c r="B45" s="45"/>
    </row>
    <row r="46" spans="1:2">
      <c r="B46" s="45"/>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sqref="A1:H1"/>
    </sheetView>
  </sheetViews>
  <sheetFormatPr defaultColWidth="9.140625" defaultRowHeight="12"/>
  <cols>
    <col min="1" max="2" width="18.140625" style="60" customWidth="1"/>
    <col min="3" max="5" width="15.85546875" style="60" customWidth="1"/>
    <col min="6" max="6" width="19.5703125" style="60" customWidth="1"/>
    <col min="7" max="7" width="16.140625" style="60" customWidth="1"/>
    <col min="8" max="8" width="11.5703125" style="60" customWidth="1"/>
    <col min="9" max="9" width="12.28515625" style="31" customWidth="1"/>
    <col min="10" max="11" width="12" style="31" customWidth="1"/>
    <col min="12" max="12" width="10.5703125" style="31" customWidth="1"/>
    <col min="13" max="13" width="12.140625" style="31" customWidth="1"/>
    <col min="14" max="14" width="9.140625" style="60"/>
    <col min="15" max="15" width="9.140625" style="31"/>
    <col min="16" max="16" width="15.5703125" style="31" customWidth="1"/>
    <col min="17" max="17" width="15.140625" style="31" customWidth="1"/>
    <col min="18" max="16384" width="9.140625" style="31"/>
  </cols>
  <sheetData>
    <row r="1" spans="1:17" ht="23.45" customHeight="1">
      <c r="A1" s="99" t="s">
        <v>134</v>
      </c>
      <c r="B1" s="99"/>
      <c r="C1" s="99"/>
      <c r="D1" s="99"/>
      <c r="E1" s="99"/>
      <c r="F1" s="99"/>
      <c r="G1" s="99"/>
      <c r="H1" s="99"/>
      <c r="I1" s="58"/>
      <c r="J1" s="59"/>
    </row>
    <row r="2" spans="1:17" s="72" customFormat="1" ht="22.15" customHeight="1">
      <c r="A2" s="61" t="s">
        <v>58</v>
      </c>
      <c r="B2" s="61" t="s">
        <v>99</v>
      </c>
      <c r="C2" s="62" t="s">
        <v>49</v>
      </c>
      <c r="D2" s="63" t="s">
        <v>50</v>
      </c>
      <c r="E2" s="63" t="s">
        <v>51</v>
      </c>
      <c r="F2" s="63" t="s">
        <v>55</v>
      </c>
      <c r="G2" s="64" t="s">
        <v>93</v>
      </c>
      <c r="H2" s="64" t="s">
        <v>94</v>
      </c>
      <c r="I2" s="65" t="s">
        <v>123</v>
      </c>
      <c r="J2" s="66" t="s">
        <v>124</v>
      </c>
      <c r="K2" s="67" t="s">
        <v>119</v>
      </c>
      <c r="L2" s="68" t="s">
        <v>125</v>
      </c>
      <c r="M2" s="66" t="s">
        <v>126</v>
      </c>
      <c r="N2" s="69" t="s">
        <v>127</v>
      </c>
      <c r="O2" s="70" t="s">
        <v>120</v>
      </c>
      <c r="P2" s="69" t="s">
        <v>121</v>
      </c>
      <c r="Q2" s="71" t="s">
        <v>128</v>
      </c>
    </row>
    <row r="3" spans="1:17" s="82" customFormat="1">
      <c r="A3" s="73" t="s">
        <v>66</v>
      </c>
      <c r="B3" s="55" t="s">
        <v>102</v>
      </c>
      <c r="C3" s="74" t="s">
        <v>84</v>
      </c>
      <c r="D3" s="75">
        <v>359716</v>
      </c>
      <c r="E3" s="75">
        <v>6289260</v>
      </c>
      <c r="F3" s="52" t="s">
        <v>85</v>
      </c>
      <c r="G3" s="76">
        <v>6.3312676972376432</v>
      </c>
      <c r="H3" s="77">
        <v>24.267353999455324</v>
      </c>
      <c r="I3" s="78">
        <v>0.15775294430260225</v>
      </c>
      <c r="J3" s="79">
        <v>0.5123140953562848</v>
      </c>
      <c r="K3" s="79">
        <v>7.8845814637464207E-6</v>
      </c>
      <c r="L3" s="80">
        <f t="shared" ref="L3:L21" si="0">((J3/0.512638)-1)*10000</f>
        <v>-6.3183892671869746</v>
      </c>
      <c r="M3" s="79">
        <f t="shared" ref="M3:M21" si="1">J3-(I3*(EXP(0.00000000000654*O3*1000000)-1))</f>
        <v>0.51034162770880542</v>
      </c>
      <c r="N3" s="51" t="s">
        <v>116</v>
      </c>
      <c r="O3" s="81">
        <v>1900</v>
      </c>
      <c r="P3" s="79">
        <f t="shared" ref="P3:P21" si="2">0.512638-(0.1967*(EXP(0.00000000000654*O3*1000000)-1))</f>
        <v>0.51017855692605674</v>
      </c>
      <c r="Q3" s="80">
        <f t="shared" ref="Q3:Q21" si="3">((M3/P3)-1)*10000</f>
        <v>3.1963472500917689</v>
      </c>
    </row>
    <row r="4" spans="1:17" s="82" customFormat="1">
      <c r="A4" s="73" t="s">
        <v>67</v>
      </c>
      <c r="B4" s="55" t="s">
        <v>102</v>
      </c>
      <c r="C4" s="74" t="s">
        <v>84</v>
      </c>
      <c r="D4" s="83">
        <v>362308</v>
      </c>
      <c r="E4" s="83">
        <v>6289245</v>
      </c>
      <c r="F4" s="52" t="s">
        <v>86</v>
      </c>
      <c r="G4" s="76">
        <v>5.2942270674128205</v>
      </c>
      <c r="H4" s="77">
        <v>22.32349900828352</v>
      </c>
      <c r="I4" s="78">
        <v>0.14340012146198758</v>
      </c>
      <c r="J4" s="79">
        <v>0.5120901910832909</v>
      </c>
      <c r="K4" s="79">
        <v>8.8496376648858137E-6</v>
      </c>
      <c r="L4" s="80">
        <f t="shared" si="0"/>
        <v>-10.686077050650056</v>
      </c>
      <c r="M4" s="79">
        <f t="shared" si="1"/>
        <v>0.51029718429359938</v>
      </c>
      <c r="N4" s="51" t="s">
        <v>116</v>
      </c>
      <c r="O4" s="81">
        <v>1900</v>
      </c>
      <c r="P4" s="79">
        <f t="shared" si="2"/>
        <v>0.51017855692605674</v>
      </c>
      <c r="Q4" s="80">
        <f t="shared" si="3"/>
        <v>2.3252127305672943</v>
      </c>
    </row>
    <row r="5" spans="1:17" s="82" customFormat="1">
      <c r="A5" s="73" t="s">
        <v>68</v>
      </c>
      <c r="B5" s="55" t="s">
        <v>102</v>
      </c>
      <c r="C5" s="74" t="s">
        <v>84</v>
      </c>
      <c r="D5" s="75">
        <v>367604</v>
      </c>
      <c r="E5" s="75">
        <v>6291034</v>
      </c>
      <c r="F5" s="53" t="s">
        <v>95</v>
      </c>
      <c r="G5" s="77">
        <v>1.085059416558485</v>
      </c>
      <c r="H5" s="77">
        <v>3.3778023369076124</v>
      </c>
      <c r="I5" s="78">
        <v>0.19423545663270342</v>
      </c>
      <c r="J5" s="79">
        <v>0.51279032377670541</v>
      </c>
      <c r="K5" s="79">
        <v>6.2082881887005058E-6</v>
      </c>
      <c r="L5" s="80">
        <f t="shared" si="0"/>
        <v>2.9713711567502799</v>
      </c>
      <c r="M5" s="79">
        <f t="shared" si="1"/>
        <v>0.51036169617869054</v>
      </c>
      <c r="N5" s="51" t="s">
        <v>116</v>
      </c>
      <c r="O5" s="81">
        <v>1900</v>
      </c>
      <c r="P5" s="79">
        <f t="shared" si="2"/>
        <v>0.51017855692605674</v>
      </c>
      <c r="Q5" s="80">
        <f t="shared" si="3"/>
        <v>3.5897089391068171</v>
      </c>
    </row>
    <row r="6" spans="1:17" s="82" customFormat="1">
      <c r="A6" s="73" t="s">
        <v>69</v>
      </c>
      <c r="B6" s="55" t="s">
        <v>102</v>
      </c>
      <c r="C6" s="74" t="s">
        <v>84</v>
      </c>
      <c r="D6" s="83">
        <v>365017</v>
      </c>
      <c r="E6" s="83">
        <v>6288202</v>
      </c>
      <c r="F6" s="53" t="s">
        <v>87</v>
      </c>
      <c r="G6" s="76">
        <v>1.3809088389204658</v>
      </c>
      <c r="H6" s="77">
        <v>4.0767279933461662</v>
      </c>
      <c r="I6" s="78">
        <v>0.20481534737941381</v>
      </c>
      <c r="J6" s="79">
        <v>0.51292939720871822</v>
      </c>
      <c r="K6" s="79">
        <v>1.2415160340404601E-5</v>
      </c>
      <c r="L6" s="80">
        <f t="shared" si="0"/>
        <v>5.6842686012004151</v>
      </c>
      <c r="M6" s="79">
        <f t="shared" si="1"/>
        <v>0.51036848369804411</v>
      </c>
      <c r="N6" s="51" t="s">
        <v>116</v>
      </c>
      <c r="O6" s="81">
        <v>1900</v>
      </c>
      <c r="P6" s="79">
        <f t="shared" si="2"/>
        <v>0.51017855692605674</v>
      </c>
      <c r="Q6" s="80">
        <f t="shared" si="3"/>
        <v>3.7227509743198439</v>
      </c>
    </row>
    <row r="7" spans="1:17" s="82" customFormat="1">
      <c r="A7" s="73" t="s">
        <v>70</v>
      </c>
      <c r="B7" s="55" t="s">
        <v>102</v>
      </c>
      <c r="C7" s="74" t="s">
        <v>84</v>
      </c>
      <c r="D7" s="83">
        <v>367066</v>
      </c>
      <c r="E7" s="83">
        <v>6290848</v>
      </c>
      <c r="F7" s="54" t="s">
        <v>85</v>
      </c>
      <c r="G7" s="76">
        <v>2.7019334251058051</v>
      </c>
      <c r="H7" s="77">
        <v>9.8851772963154296</v>
      </c>
      <c r="I7" s="78">
        <v>0.16527204593466158</v>
      </c>
      <c r="J7" s="79">
        <v>0.51247038380950249</v>
      </c>
      <c r="K7" s="79">
        <v>8.9001459703598664E-6</v>
      </c>
      <c r="L7" s="80">
        <f t="shared" si="0"/>
        <v>-3.2696793935982349</v>
      </c>
      <c r="M7" s="79">
        <f t="shared" si="1"/>
        <v>0.51040390089801069</v>
      </c>
      <c r="N7" s="51" t="s">
        <v>116</v>
      </c>
      <c r="O7" s="81">
        <v>1900</v>
      </c>
      <c r="P7" s="79">
        <f t="shared" si="2"/>
        <v>0.51017855692605674</v>
      </c>
      <c r="Q7" s="80">
        <f t="shared" si="3"/>
        <v>4.4169628239898451</v>
      </c>
    </row>
    <row r="8" spans="1:17" s="82" customFormat="1">
      <c r="A8" s="73" t="s">
        <v>71</v>
      </c>
      <c r="B8" s="55" t="s">
        <v>101</v>
      </c>
      <c r="C8" s="74" t="s">
        <v>84</v>
      </c>
      <c r="D8" s="83">
        <v>339502.44</v>
      </c>
      <c r="E8" s="83">
        <v>6230079.7699999996</v>
      </c>
      <c r="F8" s="55" t="s">
        <v>87</v>
      </c>
      <c r="G8" s="76">
        <v>1.5939851203307567</v>
      </c>
      <c r="H8" s="77">
        <v>4.8943848816102706</v>
      </c>
      <c r="I8" s="78">
        <v>0.19692251208575479</v>
      </c>
      <c r="J8" s="79">
        <v>0.51280446431941185</v>
      </c>
      <c r="K8" s="79">
        <v>9.4410763217613904E-6</v>
      </c>
      <c r="L8" s="80">
        <f t="shared" si="0"/>
        <v>3.2472099105373964</v>
      </c>
      <c r="M8" s="79">
        <f t="shared" si="1"/>
        <v>0.51034223906037357</v>
      </c>
      <c r="N8" s="51" t="s">
        <v>116</v>
      </c>
      <c r="O8" s="81">
        <v>1900</v>
      </c>
      <c r="P8" s="79">
        <f t="shared" si="2"/>
        <v>0.51017855692605674</v>
      </c>
      <c r="Q8" s="80">
        <f t="shared" si="3"/>
        <v>3.2083303403229735</v>
      </c>
    </row>
    <row r="9" spans="1:17" s="82" customFormat="1">
      <c r="A9" s="73" t="s">
        <v>72</v>
      </c>
      <c r="B9" s="55" t="s">
        <v>101</v>
      </c>
      <c r="C9" s="74" t="s">
        <v>84</v>
      </c>
      <c r="D9" s="83">
        <v>340558.37</v>
      </c>
      <c r="E9" s="83">
        <v>6228727.2199999997</v>
      </c>
      <c r="F9" s="55" t="s">
        <v>88</v>
      </c>
      <c r="G9" s="76">
        <v>7.5444978680249895</v>
      </c>
      <c r="H9" s="76">
        <v>36.608436214527444</v>
      </c>
      <c r="I9" s="78">
        <v>0.12461157490343498</v>
      </c>
      <c r="J9" s="79">
        <v>0.51193028269964769</v>
      </c>
      <c r="K9" s="79">
        <v>7.7746015157332923E-6</v>
      </c>
      <c r="L9" s="80">
        <f t="shared" si="0"/>
        <v>-13.80540069897962</v>
      </c>
      <c r="M9" s="79">
        <f t="shared" si="1"/>
        <v>0.51037219894352459</v>
      </c>
      <c r="N9" s="77">
        <f t="shared" ref="N9:N21" si="4">IF(I9&gt;0.14,"N/A",LN((0.513163-J9)/(0.2137-I9)+1)*(1/0.00000000000654)/1000000000)</f>
        <v>2.1012463578422262</v>
      </c>
      <c r="O9" s="81">
        <v>1900</v>
      </c>
      <c r="P9" s="79">
        <f t="shared" si="2"/>
        <v>0.51017855692605674</v>
      </c>
      <c r="Q9" s="80">
        <f t="shared" si="3"/>
        <v>3.7955734289307763</v>
      </c>
    </row>
    <row r="10" spans="1:17" s="82" customFormat="1">
      <c r="A10" s="73" t="s">
        <v>73</v>
      </c>
      <c r="B10" s="55" t="s">
        <v>101</v>
      </c>
      <c r="C10" s="74" t="s">
        <v>84</v>
      </c>
      <c r="D10" s="83">
        <v>336022.8</v>
      </c>
      <c r="E10" s="83">
        <v>6228816.7699999996</v>
      </c>
      <c r="F10" s="55" t="s">
        <v>88</v>
      </c>
      <c r="G10" s="76">
        <v>4.5276572827259409</v>
      </c>
      <c r="H10" s="77">
        <v>19.192271384357266</v>
      </c>
      <c r="I10" s="78">
        <v>0.14264494709316916</v>
      </c>
      <c r="J10" s="79">
        <v>0.51212668971986131</v>
      </c>
      <c r="K10" s="79">
        <v>7.8421227630266141E-6</v>
      </c>
      <c r="L10" s="80">
        <f t="shared" si="0"/>
        <v>-9.9741002449826865</v>
      </c>
      <c r="M10" s="79">
        <f t="shared" si="1"/>
        <v>0.51034312527064263</v>
      </c>
      <c r="N10" s="51" t="s">
        <v>116</v>
      </c>
      <c r="O10" s="81">
        <v>1900</v>
      </c>
      <c r="P10" s="79">
        <f t="shared" si="2"/>
        <v>0.51017855692605674</v>
      </c>
      <c r="Q10" s="80">
        <f t="shared" si="3"/>
        <v>3.2257009306202455</v>
      </c>
    </row>
    <row r="11" spans="1:17" s="82" customFormat="1">
      <c r="A11" s="73" t="s">
        <v>74</v>
      </c>
      <c r="B11" s="55" t="s">
        <v>101</v>
      </c>
      <c r="C11" s="74" t="s">
        <v>84</v>
      </c>
      <c r="D11" s="83">
        <v>340985.27</v>
      </c>
      <c r="E11" s="83">
        <v>6222691.04</v>
      </c>
      <c r="F11" s="55" t="s">
        <v>88</v>
      </c>
      <c r="G11" s="76">
        <v>3.6817512095789735</v>
      </c>
      <c r="H11" s="77">
        <v>14.769976439666854</v>
      </c>
      <c r="I11" s="78">
        <v>0.15072450216364477</v>
      </c>
      <c r="J11" s="79">
        <v>0.51222106024288727</v>
      </c>
      <c r="K11" s="79">
        <v>8.5005215919347231E-6</v>
      </c>
      <c r="L11" s="80">
        <f t="shared" si="0"/>
        <v>-8.1332198766526087</v>
      </c>
      <c r="M11" s="79">
        <f t="shared" si="1"/>
        <v>0.51033647288691408</v>
      </c>
      <c r="N11" s="51" t="s">
        <v>116</v>
      </c>
      <c r="O11" s="81">
        <v>1900</v>
      </c>
      <c r="P11" s="79">
        <f t="shared" si="2"/>
        <v>0.51017855692605674</v>
      </c>
      <c r="Q11" s="80">
        <f t="shared" si="3"/>
        <v>3.0953076861717221</v>
      </c>
    </row>
    <row r="12" spans="1:17" s="82" customFormat="1">
      <c r="A12" s="73" t="s">
        <v>75</v>
      </c>
      <c r="B12" s="55" t="s">
        <v>101</v>
      </c>
      <c r="C12" s="74" t="s">
        <v>84</v>
      </c>
      <c r="D12" s="83">
        <v>340829.06</v>
      </c>
      <c r="E12" s="83">
        <v>6230815.2300000004</v>
      </c>
      <c r="F12" s="55" t="s">
        <v>88</v>
      </c>
      <c r="G12" s="76">
        <v>2.610229353726937</v>
      </c>
      <c r="H12" s="77">
        <v>10.128126177330639</v>
      </c>
      <c r="I12" s="78">
        <v>0.15583276929163434</v>
      </c>
      <c r="J12" s="79">
        <v>0.51228352855983883</v>
      </c>
      <c r="K12" s="79">
        <v>9.7735833204695107E-6</v>
      </c>
      <c r="L12" s="84">
        <f t="shared" si="0"/>
        <v>-6.9146540085052166</v>
      </c>
      <c r="M12" s="85">
        <f t="shared" si="1"/>
        <v>0.51033506986574773</v>
      </c>
      <c r="N12" s="51" t="s">
        <v>116</v>
      </c>
      <c r="O12" s="81">
        <v>1900</v>
      </c>
      <c r="P12" s="85">
        <f t="shared" si="2"/>
        <v>0.51017855692605674</v>
      </c>
      <c r="Q12" s="84">
        <f t="shared" si="3"/>
        <v>3.0678070955003633</v>
      </c>
    </row>
    <row r="13" spans="1:17" s="82" customFormat="1">
      <c r="A13" s="73" t="s">
        <v>76</v>
      </c>
      <c r="B13" s="55" t="s">
        <v>101</v>
      </c>
      <c r="C13" s="74" t="s">
        <v>84</v>
      </c>
      <c r="D13" s="83">
        <v>347225.55</v>
      </c>
      <c r="E13" s="83">
        <v>6223486.4000000004</v>
      </c>
      <c r="F13" s="55" t="s">
        <v>89</v>
      </c>
      <c r="G13" s="76">
        <v>2.4941938365217782</v>
      </c>
      <c r="H13" s="77">
        <v>12.389349281677628</v>
      </c>
      <c r="I13" s="78">
        <v>0.12172812354578852</v>
      </c>
      <c r="J13" s="79">
        <v>0.5117976025478167</v>
      </c>
      <c r="K13" s="79">
        <v>7.6449026869433025E-6</v>
      </c>
      <c r="L13" s="80">
        <f t="shared" si="0"/>
        <v>-16.393584794403004</v>
      </c>
      <c r="M13" s="79">
        <f t="shared" si="1"/>
        <v>0.51027557209352692</v>
      </c>
      <c r="N13" s="77">
        <f t="shared" si="4"/>
        <v>2.2533171918233501</v>
      </c>
      <c r="O13" s="81">
        <v>1900</v>
      </c>
      <c r="P13" s="79">
        <f t="shared" si="2"/>
        <v>0.51017855692605674</v>
      </c>
      <c r="Q13" s="80">
        <f t="shared" si="3"/>
        <v>1.9015924160892261</v>
      </c>
    </row>
    <row r="14" spans="1:17" s="82" customFormat="1">
      <c r="A14" s="73" t="s">
        <v>77</v>
      </c>
      <c r="B14" s="55" t="s">
        <v>103</v>
      </c>
      <c r="C14" s="74" t="s">
        <v>84</v>
      </c>
      <c r="D14" s="83">
        <v>450196</v>
      </c>
      <c r="E14" s="83">
        <v>6064919</v>
      </c>
      <c r="F14" s="55" t="s">
        <v>85</v>
      </c>
      <c r="G14" s="76">
        <v>6.0842417235189092</v>
      </c>
      <c r="H14" s="77">
        <v>32.489896477377236</v>
      </c>
      <c r="I14" s="78">
        <v>0.11323152460446459</v>
      </c>
      <c r="J14" s="79">
        <v>0.51173017968810841</v>
      </c>
      <c r="K14" s="79">
        <v>6.0189362054576756E-6</v>
      </c>
      <c r="L14" s="80">
        <f t="shared" si="0"/>
        <v>-17.708798643324421</v>
      </c>
      <c r="M14" s="79">
        <f t="shared" si="1"/>
        <v>0.510314386658416</v>
      </c>
      <c r="N14" s="77">
        <f t="shared" si="4"/>
        <v>2.1652377664137314</v>
      </c>
      <c r="O14" s="81">
        <v>1900</v>
      </c>
      <c r="P14" s="79">
        <f t="shared" si="2"/>
        <v>0.51017855692605674</v>
      </c>
      <c r="Q14" s="80">
        <f t="shared" si="3"/>
        <v>2.6623959497173999</v>
      </c>
    </row>
    <row r="15" spans="1:17" s="82" customFormat="1">
      <c r="A15" s="73" t="s">
        <v>78</v>
      </c>
      <c r="B15" s="55" t="s">
        <v>103</v>
      </c>
      <c r="C15" s="74" t="s">
        <v>84</v>
      </c>
      <c r="D15" s="82">
        <v>449685</v>
      </c>
      <c r="E15" s="82">
        <v>6063351</v>
      </c>
      <c r="F15" s="55" t="s">
        <v>90</v>
      </c>
      <c r="G15" s="76">
        <v>8.8648850031369193</v>
      </c>
      <c r="H15" s="77">
        <v>51.606996391582719</v>
      </c>
      <c r="I15" s="78">
        <v>0.10386608101461052</v>
      </c>
      <c r="J15" s="79">
        <v>0.51162762355643143</v>
      </c>
      <c r="K15" s="79">
        <v>5.8689109543321008E-6</v>
      </c>
      <c r="L15" s="80">
        <f t="shared" si="0"/>
        <v>-19.709355209106548</v>
      </c>
      <c r="M15" s="79">
        <f t="shared" si="1"/>
        <v>0.51032893157082382</v>
      </c>
      <c r="N15" s="77">
        <f t="shared" si="4"/>
        <v>2.1226708772504548</v>
      </c>
      <c r="O15" s="81">
        <v>1900</v>
      </c>
      <c r="P15" s="79">
        <f t="shared" si="2"/>
        <v>0.51017855692605674</v>
      </c>
      <c r="Q15" s="80">
        <f t="shared" si="3"/>
        <v>2.9474904957416115</v>
      </c>
    </row>
    <row r="16" spans="1:17" s="82" customFormat="1">
      <c r="A16" s="73" t="s">
        <v>105</v>
      </c>
      <c r="B16" s="26" t="s">
        <v>103</v>
      </c>
      <c r="C16" s="74" t="s">
        <v>84</v>
      </c>
      <c r="D16" s="83">
        <v>453764.12341492297</v>
      </c>
      <c r="E16" s="83">
        <v>6060163.6901359297</v>
      </c>
      <c r="F16" s="55" t="s">
        <v>91</v>
      </c>
      <c r="G16" s="76">
        <v>6.1364038005028521</v>
      </c>
      <c r="H16" s="77">
        <v>35.21131026729276</v>
      </c>
      <c r="I16" s="78">
        <v>0.10537581984809531</v>
      </c>
      <c r="J16" s="79">
        <v>0.51164808762235858</v>
      </c>
      <c r="K16" s="79">
        <v>7.3581350151342382E-6</v>
      </c>
      <c r="L16" s="80">
        <f t="shared" si="0"/>
        <v>-19.31016385132267</v>
      </c>
      <c r="M16" s="79">
        <f t="shared" si="1"/>
        <v>0.51033051858175615</v>
      </c>
      <c r="N16" s="77">
        <f t="shared" si="4"/>
        <v>2.1235627661352683</v>
      </c>
      <c r="O16" s="81">
        <v>1900</v>
      </c>
      <c r="P16" s="79">
        <f t="shared" si="2"/>
        <v>0.51017855692605674</v>
      </c>
      <c r="Q16" s="80">
        <f t="shared" si="3"/>
        <v>2.9785974662477344</v>
      </c>
    </row>
    <row r="17" spans="1:17" s="82" customFormat="1">
      <c r="A17" s="73" t="s">
        <v>79</v>
      </c>
      <c r="B17" s="55" t="s">
        <v>104</v>
      </c>
      <c r="C17" s="74" t="s">
        <v>84</v>
      </c>
      <c r="D17" s="82">
        <v>475934</v>
      </c>
      <c r="E17" s="82">
        <v>6058220</v>
      </c>
      <c r="F17" s="55" t="s">
        <v>92</v>
      </c>
      <c r="G17" s="76">
        <v>5.5664652068600358</v>
      </c>
      <c r="H17" s="77">
        <v>29.185934835368265</v>
      </c>
      <c r="I17" s="78">
        <v>0.11532278260133857</v>
      </c>
      <c r="J17" s="79">
        <v>0.51179207555766726</v>
      </c>
      <c r="K17" s="79">
        <v>8.3199510632297297E-6</v>
      </c>
      <c r="L17" s="80">
        <f t="shared" si="0"/>
        <v>-16.501399473561882</v>
      </c>
      <c r="M17" s="79">
        <f t="shared" si="1"/>
        <v>0.51035013443445054</v>
      </c>
      <c r="N17" s="77">
        <f t="shared" si="4"/>
        <v>2.1160826737817109</v>
      </c>
      <c r="O17" s="81">
        <v>1900</v>
      </c>
      <c r="P17" s="79">
        <f t="shared" si="2"/>
        <v>0.51017855692605674</v>
      </c>
      <c r="Q17" s="80">
        <f t="shared" si="3"/>
        <v>3.3630874144852108</v>
      </c>
    </row>
    <row r="18" spans="1:17" s="82" customFormat="1">
      <c r="A18" s="73" t="s">
        <v>80</v>
      </c>
      <c r="B18" s="55" t="s">
        <v>100</v>
      </c>
      <c r="C18" s="74" t="s">
        <v>84</v>
      </c>
      <c r="D18" s="82">
        <v>479752</v>
      </c>
      <c r="E18" s="82">
        <v>6014942</v>
      </c>
      <c r="F18" s="55" t="s">
        <v>96</v>
      </c>
      <c r="G18" s="76">
        <v>2.0403451048012111</v>
      </c>
      <c r="H18" s="77">
        <v>6.4388657717116189</v>
      </c>
      <c r="I18" s="78">
        <v>0.19160351905254205</v>
      </c>
      <c r="J18" s="79">
        <v>0.51248801111661269</v>
      </c>
      <c r="K18" s="79">
        <v>1.0451234296464964E-5</v>
      </c>
      <c r="L18" s="80">
        <f t="shared" si="0"/>
        <v>-2.9258245270025185</v>
      </c>
      <c r="M18" s="79">
        <f t="shared" si="1"/>
        <v>0.5100922920120019</v>
      </c>
      <c r="N18" s="51" t="s">
        <v>116</v>
      </c>
      <c r="O18" s="81">
        <v>1900</v>
      </c>
      <c r="P18" s="79">
        <f t="shared" si="2"/>
        <v>0.51017855692605674</v>
      </c>
      <c r="Q18" s="80">
        <f t="shared" si="3"/>
        <v>-1.6908769073831209</v>
      </c>
    </row>
    <row r="19" spans="1:17" s="82" customFormat="1">
      <c r="A19" s="73" t="s">
        <v>81</v>
      </c>
      <c r="B19" s="55" t="s">
        <v>100</v>
      </c>
      <c r="C19" s="74" t="s">
        <v>84</v>
      </c>
      <c r="D19" s="82">
        <v>479752</v>
      </c>
      <c r="E19" s="82">
        <v>6014942</v>
      </c>
      <c r="F19" s="55" t="s">
        <v>97</v>
      </c>
      <c r="G19" s="76">
        <v>2.5982633451715778</v>
      </c>
      <c r="H19" s="77">
        <v>10.562422309937011</v>
      </c>
      <c r="I19" s="78">
        <v>0.14874037135828927</v>
      </c>
      <c r="J19" s="79">
        <v>0.51201073574917433</v>
      </c>
      <c r="K19" s="79">
        <v>1.0458894492983097E-5</v>
      </c>
      <c r="L19" s="80">
        <f t="shared" si="0"/>
        <v>-12.236007686237116</v>
      </c>
      <c r="M19" s="79">
        <f t="shared" si="1"/>
        <v>0.51015095701936797</v>
      </c>
      <c r="N19" s="51" t="s">
        <v>116</v>
      </c>
      <c r="O19" s="81">
        <v>1900</v>
      </c>
      <c r="P19" s="79">
        <f t="shared" si="2"/>
        <v>0.51017855692605674</v>
      </c>
      <c r="Q19" s="80">
        <f t="shared" si="3"/>
        <v>-0.54098523573964385</v>
      </c>
    </row>
    <row r="20" spans="1:17" s="82" customFormat="1">
      <c r="A20" s="73" t="s">
        <v>82</v>
      </c>
      <c r="B20" s="55" t="s">
        <v>100</v>
      </c>
      <c r="C20" s="74" t="s">
        <v>84</v>
      </c>
      <c r="D20" s="82">
        <v>479752</v>
      </c>
      <c r="E20" s="82">
        <v>6014942</v>
      </c>
      <c r="F20" s="56" t="s">
        <v>98</v>
      </c>
      <c r="G20" s="76">
        <v>3.2269300976583697</v>
      </c>
      <c r="H20" s="77">
        <v>11.932761533724692</v>
      </c>
      <c r="I20" s="78">
        <v>0.1635150827574362</v>
      </c>
      <c r="J20" s="79">
        <v>0.51235897056950253</v>
      </c>
      <c r="K20" s="79">
        <v>1.087899967736827E-5</v>
      </c>
      <c r="L20" s="80">
        <f t="shared" si="0"/>
        <v>-5.4430110623382433</v>
      </c>
      <c r="M20" s="79">
        <f t="shared" si="1"/>
        <v>0.51031445588839908</v>
      </c>
      <c r="N20" s="51" t="s">
        <v>116</v>
      </c>
      <c r="O20" s="81">
        <v>1900</v>
      </c>
      <c r="P20" s="79">
        <f t="shared" si="2"/>
        <v>0.51017855692605674</v>
      </c>
      <c r="Q20" s="80">
        <f t="shared" si="3"/>
        <v>2.6637529252737657</v>
      </c>
    </row>
    <row r="21" spans="1:17" s="82" customFormat="1">
      <c r="A21" s="86" t="s">
        <v>83</v>
      </c>
      <c r="B21" s="87" t="s">
        <v>100</v>
      </c>
      <c r="C21" s="88" t="s">
        <v>84</v>
      </c>
      <c r="D21" s="89">
        <v>479896</v>
      </c>
      <c r="E21" s="89">
        <v>6015081</v>
      </c>
      <c r="F21" s="57" t="s">
        <v>97</v>
      </c>
      <c r="G21" s="90">
        <v>2.2381739450149545</v>
      </c>
      <c r="H21" s="90">
        <v>11.436503126479053</v>
      </c>
      <c r="I21" s="91">
        <v>0.11833407086963227</v>
      </c>
      <c r="J21" s="92">
        <v>0.51167410311146444</v>
      </c>
      <c r="K21" s="92">
        <v>1.0279914412438334E-5</v>
      </c>
      <c r="L21" s="93">
        <f t="shared" si="0"/>
        <v>-18.802681200683622</v>
      </c>
      <c r="M21" s="92">
        <f t="shared" si="1"/>
        <v>0.51019451027459695</v>
      </c>
      <c r="N21" s="94">
        <f t="shared" si="4"/>
        <v>2.3687829927801562</v>
      </c>
      <c r="O21" s="95">
        <v>1900</v>
      </c>
      <c r="P21" s="92">
        <f t="shared" si="2"/>
        <v>0.51017855692605674</v>
      </c>
      <c r="Q21" s="93">
        <f t="shared" si="3"/>
        <v>0.31270127534011039</v>
      </c>
    </row>
    <row r="22" spans="1:17">
      <c r="A22" s="96"/>
      <c r="B22" s="96"/>
      <c r="C22" s="96"/>
      <c r="D22" s="96"/>
      <c r="E22" s="96"/>
      <c r="F22" s="96"/>
    </row>
    <row r="23" spans="1:17" ht="14.25">
      <c r="A23" s="97" t="s">
        <v>129</v>
      </c>
      <c r="B23" s="97"/>
    </row>
    <row r="24" spans="1:17" ht="13.5">
      <c r="A24" s="97" t="s">
        <v>130</v>
      </c>
      <c r="B24" s="97"/>
    </row>
    <row r="25" spans="1:17" ht="13.5">
      <c r="A25" s="31" t="s">
        <v>131</v>
      </c>
      <c r="B25" s="31"/>
    </row>
    <row r="26" spans="1:17" ht="13.5">
      <c r="A26" s="98" t="s">
        <v>132</v>
      </c>
      <c r="B26" s="98"/>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1_1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2020-04-17T16:24:10Z</dcterms:modified>
</cp:coreProperties>
</file>