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defaultThemeVersion="124226"/>
  <mc:AlternateContent xmlns:mc="http://schemas.openxmlformats.org/markup-compatibility/2006">
    <mc:Choice Requires="x15">
      <x15ac:absPath xmlns:x15ac="http://schemas.microsoft.com/office/spreadsheetml/2010/11/ac" url="I:\AGRInter\ARD Shared\Website\iem\info\libmin\"/>
    </mc:Choice>
  </mc:AlternateContent>
  <bookViews>
    <workbookView xWindow="-90" yWindow="-90" windowWidth="23235" windowHeight="12690" tabRatio="862"/>
  </bookViews>
  <sheets>
    <sheet name="ReadMe" sheetId="7" r:id="rId1"/>
    <sheet name="Metadata" sheetId="12" r:id="rId2"/>
    <sheet name="Table 1" sheetId="22" r:id="rId3"/>
    <sheet name="PlotDat1" sheetId="10" state="hidden" r:id="rId4"/>
  </sheets>
  <definedNames>
    <definedName name="_gXY1">PlotDat1!$C$1:$D$10</definedName>
    <definedName name="Ellipse1_1">PlotDat1!$I$1:$J$33</definedName>
    <definedName name="Ellipse1_10">PlotDat1!$AA$1:$AB$33</definedName>
    <definedName name="Ellipse1_11">#REF!</definedName>
    <definedName name="Ellipse1_12">#REF!</definedName>
    <definedName name="Ellipse1_13">#REF!</definedName>
    <definedName name="Ellipse1_14">#REF!</definedName>
    <definedName name="Ellipse1_15">#REF!</definedName>
    <definedName name="Ellipse1_16">#REF!</definedName>
    <definedName name="Ellipse1_17">#REF!</definedName>
    <definedName name="Ellipse1_18">#REF!</definedName>
    <definedName name="Ellipse1_19">#REF!</definedName>
    <definedName name="Ellipse1_2">PlotDat1!$K$1:$L$33</definedName>
    <definedName name="Ellipse1_20">#REF!</definedName>
    <definedName name="Ellipse1_21">#REF!</definedName>
    <definedName name="Ellipse1_22">#REF!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fdf_F">#REF!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9" i="22" l="1"/>
  <c r="O19" i="22"/>
  <c r="S19" i="22"/>
  <c r="P19" i="22"/>
  <c r="R19" i="22"/>
  <c r="O18" i="22"/>
  <c r="R18" i="22"/>
  <c r="S18" i="22"/>
  <c r="S16" i="22"/>
  <c r="R16" i="22"/>
  <c r="N16" i="22"/>
  <c r="O16" i="22"/>
  <c r="R21" i="22"/>
  <c r="P21" i="22"/>
  <c r="O21" i="22"/>
  <c r="N21" i="22"/>
  <c r="R20" i="22"/>
  <c r="P20" i="22"/>
  <c r="O20" i="22"/>
  <c r="S20" i="22"/>
  <c r="N20" i="22"/>
  <c r="N18" i="22"/>
  <c r="R17" i="22"/>
  <c r="O17" i="22"/>
  <c r="N17" i="22"/>
  <c r="R15" i="22"/>
  <c r="O15" i="22"/>
  <c r="S15" i="22"/>
  <c r="N15" i="22"/>
  <c r="R14" i="22"/>
  <c r="P14" i="22"/>
  <c r="O14" i="22"/>
  <c r="N14" i="22"/>
  <c r="R13" i="22"/>
  <c r="P13" i="22"/>
  <c r="O13" i="22"/>
  <c r="N13" i="22"/>
  <c r="R12" i="22"/>
  <c r="P12" i="22"/>
  <c r="O12" i="22"/>
  <c r="N12" i="22"/>
  <c r="R11" i="22"/>
  <c r="O11" i="22"/>
  <c r="N11" i="22"/>
  <c r="R10" i="22"/>
  <c r="O10" i="22"/>
  <c r="N10" i="22"/>
  <c r="R9" i="22"/>
  <c r="P9" i="22"/>
  <c r="O9" i="22"/>
  <c r="N9" i="22"/>
  <c r="R8" i="22"/>
  <c r="P8" i="22"/>
  <c r="O8" i="22"/>
  <c r="N8" i="22"/>
  <c r="R7" i="22"/>
  <c r="S7" i="22"/>
  <c r="P7" i="22"/>
  <c r="O7" i="22"/>
  <c r="N7" i="22"/>
  <c r="R6" i="22"/>
  <c r="O6" i="22"/>
  <c r="S6" i="22"/>
  <c r="N6" i="22"/>
  <c r="R5" i="22"/>
  <c r="O5" i="22"/>
  <c r="N5" i="22"/>
  <c r="R4" i="22"/>
  <c r="P4" i="22"/>
  <c r="O4" i="22"/>
  <c r="N4" i="22"/>
  <c r="R3" i="22"/>
  <c r="P3" i="22"/>
  <c r="O3" i="22"/>
  <c r="S3" i="22"/>
  <c r="N3" i="22"/>
  <c r="S11" i="22"/>
  <c r="S10" i="22"/>
  <c r="S13" i="22"/>
  <c r="S21" i="22"/>
  <c r="S17" i="22"/>
  <c r="S8" i="22"/>
  <c r="S5" i="22"/>
  <c r="S14" i="22"/>
  <c r="S9" i="22"/>
  <c r="S4" i="22"/>
  <c r="S12" i="22"/>
</calcChain>
</file>

<file path=xl/sharedStrings.xml><?xml version="1.0" encoding="utf-8"?>
<sst xmlns="http://schemas.openxmlformats.org/spreadsheetml/2006/main" count="213" uniqueCount="155">
  <si>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</si>
  <si>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</si>
  <si>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</si>
  <si>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</si>
  <si>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</si>
  <si>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</si>
  <si>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</si>
  <si>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</si>
  <si>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</si>
  <si>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</si>
  <si>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</si>
  <si>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</si>
  <si>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</si>
  <si>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</si>
  <si>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</si>
  <si>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</si>
  <si>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</si>
  <si>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</si>
  <si>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</si>
  <si>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</si>
  <si>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E-mail: minesinfo@gov.mb.ca</t>
  </si>
  <si>
    <t>Website: www.manitoba.ca/minerals</t>
  </si>
  <si>
    <t>Table 1 Geochronological Da (3)</t>
  </si>
  <si>
    <t>Concordia1</t>
  </si>
  <si>
    <t>L5:P14</t>
  </si>
  <si>
    <t>Project_Number</t>
  </si>
  <si>
    <t>Project_Name</t>
  </si>
  <si>
    <t>Publication_Number</t>
  </si>
  <si>
    <t>Total_Samples_Analyzed</t>
  </si>
  <si>
    <t>NTS_Sheet_250K</t>
  </si>
  <si>
    <t>NTS_Sheet_50K</t>
  </si>
  <si>
    <t>Laboratory</t>
  </si>
  <si>
    <t>Size_Fraction_If_Applicable</t>
  </si>
  <si>
    <t>Project_Lead</t>
  </si>
  <si>
    <t>MGS</t>
  </si>
  <si>
    <t>Analytical_Method</t>
  </si>
  <si>
    <t>Lab_Analytical_Package_Code</t>
  </si>
  <si>
    <t>NAD83</t>
  </si>
  <si>
    <t>Project_Information</t>
  </si>
  <si>
    <t>Analysis_Information</t>
  </si>
  <si>
    <t xml:space="preserve">Sample_Medium </t>
  </si>
  <si>
    <t>Organization_Responsible</t>
  </si>
  <si>
    <t>Publication_Release_Date</t>
  </si>
  <si>
    <t>Datum_For_Sample_Locations</t>
  </si>
  <si>
    <t>Rock</t>
  </si>
  <si>
    <t>Metadata</t>
  </si>
  <si>
    <t>Analysis_1</t>
  </si>
  <si>
    <t>Sample_Methodology</t>
  </si>
  <si>
    <t>Analytical_Digestion_If_Applicable</t>
  </si>
  <si>
    <t>UTM_ZONE</t>
  </si>
  <si>
    <t>Easting</t>
  </si>
  <si>
    <t>Northing</t>
  </si>
  <si>
    <t>Tel: 1-800-223-5215 (General Enquiry)</t>
  </si>
  <si>
    <t>Tel: 204-945-6569 (Resource Centre)</t>
  </si>
  <si>
    <t>Fax: 204-945-8427</t>
  </si>
  <si>
    <t>Lithology</t>
  </si>
  <si>
    <t>Sm-Nd</t>
  </si>
  <si>
    <t>References</t>
  </si>
  <si>
    <t>Sample number</t>
  </si>
  <si>
    <t>Sm ppm</t>
  </si>
  <si>
    <t>Nd ppm</t>
  </si>
  <si>
    <t>Location</t>
  </si>
  <si>
    <t>Russell Lake</t>
  </si>
  <si>
    <t>Lynn Lake</t>
  </si>
  <si>
    <t>by Manitoba Geological Survey</t>
  </si>
  <si>
    <t>n/a</t>
  </si>
  <si>
    <t>Multicollector ICP–mass spectrometry</t>
  </si>
  <si>
    <t>Radiogenic Isotope Facility, Department of Earth and Atmospheric Sciences, University of Alberta</t>
  </si>
  <si>
    <t>Uncertainty*</t>
  </si>
  <si>
    <t>~T(Ma)</t>
  </si>
  <si>
    <t>CHUR @ T(Ma)</t>
  </si>
  <si>
    <t>Granodiorite</t>
  </si>
  <si>
    <r>
      <t>24N HF + 16N HNO</t>
    </r>
    <r>
      <rPr>
        <vertAlign val="subscript"/>
        <sz val="10"/>
        <color theme="1"/>
        <rFont val="Calibri"/>
        <family val="2"/>
        <scheme val="minor"/>
      </rPr>
      <t>3</t>
    </r>
    <r>
      <rPr>
        <sz val="10"/>
        <color theme="1"/>
        <rFont val="Calibri"/>
        <family val="2"/>
        <scheme val="minor"/>
      </rPr>
      <t xml:space="preserve"> </t>
    </r>
  </si>
  <si>
    <r>
      <t xml:space="preserve">MGS2015_005; MGS2017_003; MGS2019_003; </t>
    </r>
    <r>
      <rPr>
        <sz val="10"/>
        <color theme="1"/>
        <rFont val="Calibri"/>
        <family val="2"/>
        <scheme val="minor"/>
      </rPr>
      <t xml:space="preserve">MGS2019_004;  MGS2020_003; </t>
    </r>
  </si>
  <si>
    <r>
      <t>147</t>
    </r>
    <r>
      <rPr>
        <b/>
        <sz val="10"/>
        <rFont val="Calibri"/>
        <family val="2"/>
        <scheme val="minor"/>
      </rPr>
      <t>Sm/</t>
    </r>
    <r>
      <rPr>
        <b/>
        <vertAlign val="superscript"/>
        <sz val="10"/>
        <rFont val="Calibri"/>
        <family val="2"/>
        <scheme val="minor"/>
      </rPr>
      <t>144</t>
    </r>
    <r>
      <rPr>
        <b/>
        <sz val="10"/>
        <rFont val="Calibri"/>
        <family val="2"/>
        <scheme val="minor"/>
      </rPr>
      <t>Nd</t>
    </r>
  </si>
  <si>
    <r>
      <t>143</t>
    </r>
    <r>
      <rPr>
        <b/>
        <sz val="10"/>
        <rFont val="Calibri"/>
        <family val="2"/>
        <scheme val="minor"/>
      </rPr>
      <t>Nd/</t>
    </r>
    <r>
      <rPr>
        <b/>
        <vertAlign val="superscript"/>
        <sz val="10"/>
        <rFont val="Calibri"/>
        <family val="2"/>
        <scheme val="minor"/>
      </rPr>
      <t>144</t>
    </r>
    <r>
      <rPr>
        <b/>
        <sz val="10"/>
        <rFont val="Calibri"/>
        <family val="2"/>
        <scheme val="minor"/>
      </rPr>
      <t>Nd</t>
    </r>
    <r>
      <rPr>
        <b/>
        <vertAlign val="subscript"/>
        <sz val="10"/>
        <rFont val="Calibri"/>
        <family val="2"/>
        <scheme val="minor"/>
      </rPr>
      <t>0</t>
    </r>
  </si>
  <si>
    <r>
      <t>143</t>
    </r>
    <r>
      <rPr>
        <b/>
        <sz val="10"/>
        <rFont val="Calibri"/>
        <family val="2"/>
        <scheme val="minor"/>
      </rPr>
      <t>Nd/</t>
    </r>
    <r>
      <rPr>
        <b/>
        <vertAlign val="superscript"/>
        <sz val="10"/>
        <rFont val="Calibri"/>
        <family val="2"/>
        <scheme val="minor"/>
      </rPr>
      <t>144</t>
    </r>
    <r>
      <rPr>
        <b/>
        <sz val="10"/>
        <rFont val="Calibri"/>
        <family val="2"/>
        <scheme val="minor"/>
      </rPr>
      <t>Nd</t>
    </r>
    <r>
      <rPr>
        <b/>
        <vertAlign val="subscript"/>
        <sz val="10"/>
        <rFont val="Calibri"/>
        <family val="2"/>
        <scheme val="minor"/>
      </rPr>
      <t>T</t>
    </r>
  </si>
  <si>
    <r>
      <t>T</t>
    </r>
    <r>
      <rPr>
        <b/>
        <vertAlign val="subscript"/>
        <sz val="10"/>
        <rFont val="Calibri"/>
        <family val="2"/>
        <scheme val="minor"/>
      </rPr>
      <t xml:space="preserve">DM </t>
    </r>
    <r>
      <rPr>
        <b/>
        <sz val="10"/>
        <rFont val="Calibri"/>
        <family val="2"/>
        <scheme val="minor"/>
      </rPr>
      <t>Ga</t>
    </r>
  </si>
  <si>
    <r>
      <t xml:space="preserve">* Uncertainty is 2 standard errors on </t>
    </r>
    <r>
      <rPr>
        <vertAlign val="superscript"/>
        <sz val="10"/>
        <rFont val="Calibri"/>
        <family val="2"/>
        <scheme val="minor"/>
      </rPr>
      <t>143</t>
    </r>
    <r>
      <rPr>
        <sz val="10"/>
        <rFont val="Calibri"/>
        <family val="2"/>
        <scheme val="minor"/>
      </rPr>
      <t>Nd/</t>
    </r>
    <r>
      <rPr>
        <vertAlign val="superscript"/>
        <sz val="10"/>
        <rFont val="Calibri"/>
        <family val="2"/>
        <scheme val="minor"/>
      </rPr>
      <t>144</t>
    </r>
    <r>
      <rPr>
        <sz val="10"/>
        <rFont val="Calibri"/>
        <family val="2"/>
        <scheme val="minor"/>
      </rPr>
      <t>Nd</t>
    </r>
  </si>
  <si>
    <r>
      <t>T</t>
    </r>
    <r>
      <rPr>
        <vertAlign val="subscript"/>
        <sz val="10"/>
        <rFont val="Calibri"/>
        <family val="2"/>
        <scheme val="minor"/>
      </rPr>
      <t>DM</t>
    </r>
    <r>
      <rPr>
        <sz val="10"/>
        <rFont val="Calibri"/>
        <family val="2"/>
        <scheme val="minor"/>
      </rPr>
      <t xml:space="preserve"> uses the linear model of Goldstein et al. (1984)</t>
    </r>
  </si>
  <si>
    <r>
      <t xml:space="preserve">All samples relative to La Jolla </t>
    </r>
    <r>
      <rPr>
        <vertAlign val="superscript"/>
        <sz val="10"/>
        <rFont val="Calibri"/>
        <family val="2"/>
        <scheme val="minor"/>
      </rPr>
      <t>143</t>
    </r>
    <r>
      <rPr>
        <sz val="10"/>
        <rFont val="Calibri"/>
        <family val="2"/>
        <scheme val="minor"/>
      </rPr>
      <t>Nd/</t>
    </r>
    <r>
      <rPr>
        <vertAlign val="superscript"/>
        <sz val="10"/>
        <rFont val="Calibri"/>
        <family val="2"/>
        <scheme val="minor"/>
      </rPr>
      <t>144</t>
    </r>
    <r>
      <rPr>
        <sz val="10"/>
        <rFont val="Calibri"/>
        <family val="2"/>
        <scheme val="minor"/>
      </rPr>
      <t>Nd = 0.511850</t>
    </r>
  </si>
  <si>
    <t>Notes:</t>
  </si>
  <si>
    <r>
      <t>T</t>
    </r>
    <r>
      <rPr>
        <vertAlign val="subscript"/>
        <sz val="10"/>
        <rFont val="Calibri"/>
        <family val="2"/>
        <scheme val="minor"/>
      </rPr>
      <t>DM</t>
    </r>
    <r>
      <rPr>
        <sz val="10"/>
        <rFont val="Calibri"/>
        <family val="2"/>
        <scheme val="minor"/>
      </rPr>
      <t xml:space="preserve"> not calculated (nc) for samples with </t>
    </r>
    <r>
      <rPr>
        <vertAlign val="superscript"/>
        <sz val="10"/>
        <rFont val="Calibri"/>
        <family val="2"/>
        <scheme val="minor"/>
      </rPr>
      <t>147</t>
    </r>
    <r>
      <rPr>
        <sz val="10"/>
        <rFont val="Calibri"/>
        <family val="2"/>
        <scheme val="minor"/>
      </rPr>
      <t>Sm/</t>
    </r>
    <r>
      <rPr>
        <vertAlign val="superscript"/>
        <sz val="10"/>
        <rFont val="Calibri"/>
        <family val="2"/>
        <scheme val="minor"/>
      </rPr>
      <t>144</t>
    </r>
    <r>
      <rPr>
        <sz val="10"/>
        <rFont val="Calibri"/>
        <family val="2"/>
        <scheme val="minor"/>
      </rPr>
      <t>Nd &gt; 0.14</t>
    </r>
  </si>
  <si>
    <t>Data Repository Item DRI2022003</t>
  </si>
  <si>
    <r>
      <t>NTS grid:</t>
    </r>
    <r>
      <rPr>
        <sz val="11"/>
        <rFont val="Calibri"/>
        <family val="2"/>
        <scheme val="minor"/>
      </rPr>
      <t xml:space="preserve"> 63J, 63N, 63O, 63P, 64C</t>
    </r>
  </si>
  <si>
    <t>63J; 63N; 63O; 63P; 64C</t>
  </si>
  <si>
    <r>
      <t>63J12</t>
    </r>
    <r>
      <rPr>
        <sz val="10"/>
        <color theme="1"/>
        <rFont val="Calibri"/>
        <family val="2"/>
        <scheme val="minor"/>
      </rPr>
      <t>; 63J13; 63N8; 63O1; 63O8; 63O9; 63P12; 64C4;</t>
    </r>
    <r>
      <rPr>
        <sz val="10"/>
        <color rgb="FFFF0000"/>
        <rFont val="Calibri"/>
        <family val="2"/>
        <scheme val="minor"/>
      </rPr>
      <t xml:space="preserve"> </t>
    </r>
    <r>
      <rPr>
        <sz val="10"/>
        <rFont val="Calibri"/>
        <family val="2"/>
        <scheme val="minor"/>
      </rPr>
      <t>64C5; 64C6; 64C14</t>
    </r>
  </si>
  <si>
    <t>MGSPN</t>
  </si>
  <si>
    <t>Thompson South Pit</t>
  </si>
  <si>
    <t>Pipe Pit</t>
  </si>
  <si>
    <t>Ospwagan Lake</t>
  </si>
  <si>
    <t>Soab North</t>
  </si>
  <si>
    <t>E Wekusko Lake</t>
  </si>
  <si>
    <t>Brezden Lake</t>
  </si>
  <si>
    <t xml:space="preserve">Burntwood Lake </t>
  </si>
  <si>
    <t>Quartzite</t>
  </si>
  <si>
    <t>Granitoid</t>
  </si>
  <si>
    <t>Diopside gneiss</t>
  </si>
  <si>
    <t>Molson dike swarm, amphibolite</t>
  </si>
  <si>
    <t>Aphanitic basalt</t>
  </si>
  <si>
    <t>Gabbro</t>
  </si>
  <si>
    <t>Granite</t>
  </si>
  <si>
    <t>Herb Lake arc basalt</t>
  </si>
  <si>
    <t>NAD</t>
  </si>
  <si>
    <t>MGS2019_004</t>
  </si>
  <si>
    <t>MGS2021_007</t>
  </si>
  <si>
    <t>MGS2015_005</t>
  </si>
  <si>
    <t>MGS2019_006</t>
  </si>
  <si>
    <t>113-20-504B01</t>
  </si>
  <si>
    <t>108-19-R047B</t>
  </si>
  <si>
    <t>113-20-532A01</t>
  </si>
  <si>
    <t>113-20-509A01</t>
  </si>
  <si>
    <t>108-21-007</t>
  </si>
  <si>
    <t>108-21-008</t>
  </si>
  <si>
    <t>105-21-005</t>
  </si>
  <si>
    <t>108-21-002B</t>
  </si>
  <si>
    <t>111-21-014A01</t>
  </si>
  <si>
    <t>111-21-022A01</t>
  </si>
  <si>
    <t>111-21-067A01</t>
  </si>
  <si>
    <t>111-21-154A01</t>
  </si>
  <si>
    <t>117-21-KR155A</t>
  </si>
  <si>
    <t>117-21-KR092A</t>
  </si>
  <si>
    <t>117-21-KR161A</t>
  </si>
  <si>
    <t>07-95-1267-1-1</t>
  </si>
  <si>
    <t>113-12-BRZ-012</t>
  </si>
  <si>
    <t>108-BL-11-017</t>
  </si>
  <si>
    <t>MGS2011_005</t>
  </si>
  <si>
    <t>DRI2022003</t>
  </si>
  <si>
    <t>Basalt</t>
  </si>
  <si>
    <t>117-19-KR069A</t>
  </si>
  <si>
    <t>nc</t>
  </si>
  <si>
    <t>Manitoba Natural Resources and Northern Development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Natural Resources and Northern Development of any manufacturer's product.</t>
  </si>
  <si>
    <t>Compilation of new Sm-Nd isotope results from the Manitoba Geological Survey for 2021/2022 projects</t>
  </si>
  <si>
    <r>
      <t>Contents:</t>
    </r>
    <r>
      <rPr>
        <b/>
        <sz val="11"/>
        <color rgb="FFFF0000"/>
        <rFont val="Calibri"/>
        <family val="2"/>
        <scheme val="minor"/>
      </rPr>
      <t xml:space="preserve"> </t>
    </r>
    <r>
      <rPr>
        <b/>
        <sz val="11"/>
        <rFont val="Calibri"/>
        <family val="2"/>
        <scheme val="minor"/>
      </rPr>
      <t xml:space="preserve">                                                                                                                                                                        </t>
    </r>
    <r>
      <rPr>
        <sz val="11"/>
        <rFont val="Calibri"/>
        <family val="2"/>
        <scheme val="minor"/>
      </rPr>
      <t xml:space="preserve">
</t>
    </r>
    <r>
      <rPr>
        <b/>
        <sz val="11"/>
        <rFont val="Calibri"/>
        <family val="2"/>
        <scheme val="minor"/>
      </rPr>
      <t>Metadata</t>
    </r>
    <r>
      <rPr>
        <sz val="11"/>
        <rFont val="Calibri"/>
        <family val="2"/>
        <scheme val="minor"/>
      </rPr>
      <t xml:space="preserve">
</t>
    </r>
    <r>
      <rPr>
        <b/>
        <sz val="11"/>
        <rFont val="Calibri"/>
        <family val="2"/>
        <scheme val="minor"/>
      </rPr>
      <t xml:space="preserve">Table 1: </t>
    </r>
    <r>
      <rPr>
        <sz val="11"/>
        <rFont val="Calibri"/>
        <family val="2"/>
        <scheme val="minor"/>
      </rPr>
      <t>Sm-Nd results from the Manitoba Geological Survey 2021/2022 season.</t>
    </r>
  </si>
  <si>
    <r>
      <rPr>
        <b/>
        <sz val="11"/>
        <color theme="1"/>
        <rFont val="Calibri"/>
        <family val="2"/>
        <scheme val="minor"/>
      </rPr>
      <t>Table 1:</t>
    </r>
    <r>
      <rPr>
        <sz val="11"/>
        <color theme="1"/>
        <rFont val="Calibri"/>
        <family val="2"/>
        <scheme val="minor"/>
      </rPr>
      <t xml:space="preserve"> Sm-Nd results from the Manitoba Geological Survey 2021/2022 season.</t>
    </r>
  </si>
  <si>
    <t>Published 2022 by:
Manitoba Natural Resources and Northern Development
Manitoba Geological Survey
360-1395 Ellice Avenue
Winnipeg, Manitoba
R3G 3P2 Canada</t>
  </si>
  <si>
    <r>
      <t>eNd</t>
    </r>
    <r>
      <rPr>
        <b/>
        <vertAlign val="subscript"/>
        <sz val="10"/>
        <rFont val="Calibri"/>
        <family val="2"/>
        <scheme val="minor"/>
      </rPr>
      <t>0</t>
    </r>
  </si>
  <si>
    <r>
      <t xml:space="preserve"> eNd</t>
    </r>
    <r>
      <rPr>
        <b/>
        <vertAlign val="subscript"/>
        <sz val="10"/>
        <rFont val="Calibri"/>
        <family val="2"/>
        <scheme val="minor"/>
      </rPr>
      <t>T</t>
    </r>
  </si>
  <si>
    <t>Melasyenite, fine-grained</t>
  </si>
  <si>
    <t>Syenite, buff, heterogeneous</t>
  </si>
  <si>
    <t>Setting formation, feldspathic wacke</t>
  </si>
  <si>
    <t>Manasan formation, M2 member siltstone</t>
  </si>
  <si>
    <t>Manasan formation, M1 member feldspathic wacke</t>
  </si>
  <si>
    <t>South Wekusko assemblage basalt</t>
  </si>
  <si>
    <t>Ferro mine basalt</t>
  </si>
  <si>
    <t>Creaser, R.A., Erdmer, P., Stevens, R.A. and Grant, S.L. 1997: Tectonic affinity of Nisultin and Anvil assemblage strata from the Teslin tectonic zone, northern Canadian Cordillera: constraints from neodymium isotope and geochemical evidence; Tectonics, v. 16, no. 1, p. 107–121, URL &lt;https://doi.org/10.1029/96TC03317&gt;.</t>
  </si>
  <si>
    <t xml:space="preserve">Goldstein, S.L., O’Nions, R.K. and Hamilton, P.J. 1984: A Sm-Nd isotopic study of atmospheric dusts and particulates from major river systems; Earth and Planetary Science Letters, v. 70, no. 2, p. 221–236, URL &lt;https://doi.org/10.1016/0012-821X(84)90007-4&gt;.
</t>
  </si>
  <si>
    <t>Schmidberger, S.S., Simonetti, A., Heaman, L.M., Creaser, R.A. and Whiteford, S. 2007: Lu–Hf, in-situ Sr and Pb isotope and trace element systematics for mantle eclogites from the Diavik diamond mine: evidence for Paleoproterozoic subduction beneath the Slave craton, Canada; Earth and Planetary Science Letters, v. 254, no. 1–2, p. 55–68, URL &lt;https://doi.org/10.1016/j.epsl.2006.11.020&gt;.</t>
  </si>
  <si>
    <t>Tanaka, T., Togashi, S., Kamioka, H., Amakawa, H., Kagami, H., Hamamoto, T., Yuhara, M., Orihashi, Y., Yoneda, S., Shimizu, H., Kunimaru, T., Takahashi, K., Yanagi, T., Nakano, T., Fujimaki, H., Shinjo, R., Asahara, Y., Tanimizu, M. and Dragusanu C. 2000: JNdi-1: a neodymium isotopic reference in consistency with LaJolla neodymium; Chemical Geology, v. 168, no. 3–4, p. 279–281, URL &lt;https://doi.org/10.1016/S0009-2541(00)00198-4&gt;.</t>
  </si>
  <si>
    <t>Unterschutz, J.L.E., Creaser, R.A., Erdmer, P., Thompson, R.I. and Daughtry, K.L. 2002: North American margin origin of Quesnel terrane strata in the southern Canadian Cordillera: inferences from geochemical and Nd isotopic characteristics of Triassic metasedimentary rocks; Geological Society of America Bulletin, v. 114, no. 4, p. 462–475, URL &lt;https://doi.org/10.1130/0016-7606(2002)114&lt;0462:NAMOOQ&gt;2.0.CO;2&gt;.</t>
  </si>
  <si>
    <t>Wasserburg, G.J., Jacobsen, S.B., DePaolo, D.J., McCullouch, M.T. and Wen, T. 1981: Precise determination of SmNd ratios, Sm and Nd isotopic abundances in standard solutions; Geochimica et Cosmochimica Acta, v. 45, no. 12, p. 2311–2323, URL &lt;https://doi.org/10.1016/0016-7037(81)90085-5&gt;.</t>
  </si>
  <si>
    <r>
      <t xml:space="preserve">The powders were accurately weighed and totally spiked with a known amount of mixed </t>
    </r>
    <r>
      <rPr>
        <vertAlign val="superscript"/>
        <sz val="10"/>
        <rFont val="Calibri"/>
        <family val="2"/>
        <scheme val="minor"/>
      </rPr>
      <t>150</t>
    </r>
    <r>
      <rPr>
        <sz val="10"/>
        <rFont val="Calibri"/>
        <family val="2"/>
        <scheme val="minor"/>
      </rPr>
      <t>Nd-</t>
    </r>
    <r>
      <rPr>
        <vertAlign val="superscript"/>
        <sz val="10"/>
        <rFont val="Calibri"/>
        <family val="2"/>
        <scheme val="minor"/>
      </rPr>
      <t>149</t>
    </r>
    <r>
      <rPr>
        <sz val="10"/>
        <rFont val="Calibri"/>
        <family val="2"/>
        <scheme val="minor"/>
      </rPr>
      <t>Sm tracer solution—this tracer is calibrated directly against the Caltech mixed Sm/Nd normal described by Wasserburg et al. (1981). Dissolution occurs in mixed 24N HF + 16N HNO</t>
    </r>
    <r>
      <rPr>
        <vertAlign val="subscript"/>
        <sz val="10"/>
        <rFont val="Calibri"/>
        <family val="2"/>
        <scheme val="minor"/>
      </rPr>
      <t>3</t>
    </r>
    <r>
      <rPr>
        <sz val="10"/>
        <rFont val="Calibri"/>
        <family val="2"/>
        <scheme val="minor"/>
      </rPr>
      <t xml:space="preserve"> media in sealed PFA Teflon vessels at 160°C for 6 days. The fluoride residue is converted to chloride with HCl, and Nd and Sm are separated by conventional cation and HDEHP-based chromatography. Chemical processing blanks are &lt;200 picograms of either Sm or Nd, and are insignificant relative to the amount of Sm or Nd analyzed for any rock sample. Further details can be found in Creaser et al. (1997) and Unterschutz et al. (2002). The isotopic composition of Nd is determined in static mode by multicollector ICP–mass spectrometry (Schmidberger et al., 2007). All isotope ratios are normalized for variable mass fractionation to a value of </t>
    </r>
    <r>
      <rPr>
        <vertAlign val="superscript"/>
        <sz val="10"/>
        <rFont val="Calibri"/>
        <family val="2"/>
        <scheme val="minor"/>
      </rPr>
      <t>146</t>
    </r>
    <r>
      <rPr>
        <sz val="10"/>
        <rFont val="Calibri"/>
        <family val="2"/>
        <scheme val="minor"/>
      </rPr>
      <t>Nd/</t>
    </r>
    <r>
      <rPr>
        <vertAlign val="superscript"/>
        <sz val="10"/>
        <rFont val="Calibri"/>
        <family val="2"/>
        <scheme val="minor"/>
      </rPr>
      <t>144</t>
    </r>
    <r>
      <rPr>
        <sz val="10"/>
        <rFont val="Calibri"/>
        <family val="2"/>
        <scheme val="minor"/>
      </rPr>
      <t xml:space="preserve">Nd = 0.7219 using the exponential fractionation law. The </t>
    </r>
    <r>
      <rPr>
        <vertAlign val="superscript"/>
        <sz val="10"/>
        <rFont val="Calibri"/>
        <family val="2"/>
        <scheme val="minor"/>
      </rPr>
      <t>143</t>
    </r>
    <r>
      <rPr>
        <sz val="10"/>
        <rFont val="Calibri"/>
        <family val="2"/>
        <scheme val="minor"/>
      </rPr>
      <t>Nd/</t>
    </r>
    <r>
      <rPr>
        <vertAlign val="superscript"/>
        <sz val="10"/>
        <rFont val="Calibri"/>
        <family val="2"/>
        <scheme val="minor"/>
      </rPr>
      <t>144</t>
    </r>
    <r>
      <rPr>
        <sz val="10"/>
        <rFont val="Calibri"/>
        <family val="2"/>
        <scheme val="minor"/>
      </rPr>
      <t xml:space="preserve">Nd ratio of samples is presented here relative to a value of 0.511850 for the La Jolla Nd isotopic standard, monitored by use of an in-house Alfa Nd isotopic standard for each analytical session. Sm isotopic abundances are measured in static mode by multicollector ICP–mass spectrometry, and are normalized for variable mass fractionation to a value of 1.17537 for </t>
    </r>
    <r>
      <rPr>
        <vertAlign val="superscript"/>
        <sz val="10"/>
        <rFont val="Calibri"/>
        <family val="2"/>
        <scheme val="minor"/>
      </rPr>
      <t>152</t>
    </r>
    <r>
      <rPr>
        <sz val="10"/>
        <rFont val="Calibri"/>
        <family val="2"/>
        <scheme val="minor"/>
      </rPr>
      <t>Sm/</t>
    </r>
    <r>
      <rPr>
        <vertAlign val="superscript"/>
        <sz val="10"/>
        <rFont val="Calibri"/>
        <family val="2"/>
        <scheme val="minor"/>
      </rPr>
      <t>154</t>
    </r>
    <r>
      <rPr>
        <sz val="10"/>
        <rFont val="Calibri"/>
        <family val="2"/>
        <scheme val="minor"/>
      </rPr>
      <t xml:space="preserve">Sm also using the exponential law. Using the same isotopic analysis and normalization procedures above, we analyze the Geological Survey of Japan Nd isotope standard “Shin Etsu: J-Ndi-1” (Tanaka et al., 2000) which has a </t>
    </r>
    <r>
      <rPr>
        <vertAlign val="superscript"/>
        <sz val="10"/>
        <rFont val="Calibri"/>
        <family val="2"/>
        <scheme val="minor"/>
      </rPr>
      <t>143</t>
    </r>
    <r>
      <rPr>
        <sz val="10"/>
        <rFont val="Calibri"/>
        <family val="2"/>
        <scheme val="minor"/>
      </rPr>
      <t>Nd/</t>
    </r>
    <r>
      <rPr>
        <vertAlign val="superscript"/>
        <sz val="10"/>
        <rFont val="Calibri"/>
        <family val="2"/>
        <scheme val="minor"/>
      </rPr>
      <t>144</t>
    </r>
    <r>
      <rPr>
        <sz val="10"/>
        <rFont val="Calibri"/>
        <family val="2"/>
        <scheme val="minor"/>
      </rPr>
      <t xml:space="preserve">Nd value of 0.512107 ± 7 relative to a La Jolla </t>
    </r>
    <r>
      <rPr>
        <vertAlign val="superscript"/>
        <sz val="10"/>
        <rFont val="Calibri"/>
        <family val="2"/>
        <scheme val="minor"/>
      </rPr>
      <t>143</t>
    </r>
    <r>
      <rPr>
        <sz val="10"/>
        <rFont val="Calibri"/>
        <family val="2"/>
        <scheme val="minor"/>
      </rPr>
      <t>Nd/</t>
    </r>
    <r>
      <rPr>
        <vertAlign val="superscript"/>
        <sz val="10"/>
        <rFont val="Calibri"/>
        <family val="2"/>
        <scheme val="minor"/>
      </rPr>
      <t>144</t>
    </r>
    <r>
      <rPr>
        <sz val="10"/>
        <rFont val="Calibri"/>
        <family val="2"/>
        <scheme val="minor"/>
      </rPr>
      <t xml:space="preserve">Nd value of 0.511850, when normalized to </t>
    </r>
    <r>
      <rPr>
        <vertAlign val="superscript"/>
        <sz val="10"/>
        <rFont val="Calibri"/>
        <family val="2"/>
        <scheme val="minor"/>
      </rPr>
      <t>146</t>
    </r>
    <r>
      <rPr>
        <sz val="10"/>
        <rFont val="Calibri"/>
        <family val="2"/>
        <scheme val="minor"/>
      </rPr>
      <t>Nd/</t>
    </r>
    <r>
      <rPr>
        <vertAlign val="superscript"/>
        <sz val="10"/>
        <rFont val="Calibri"/>
        <family val="2"/>
        <scheme val="minor"/>
      </rPr>
      <t>144</t>
    </r>
    <r>
      <rPr>
        <sz val="10"/>
        <rFont val="Calibri"/>
        <family val="2"/>
        <scheme val="minor"/>
      </rPr>
      <t xml:space="preserve">Nd = 0.7219. The value of </t>
    </r>
    <r>
      <rPr>
        <vertAlign val="superscript"/>
        <sz val="10"/>
        <rFont val="Calibri"/>
        <family val="2"/>
        <scheme val="minor"/>
      </rPr>
      <t>143</t>
    </r>
    <r>
      <rPr>
        <sz val="10"/>
        <rFont val="Calibri"/>
        <family val="2"/>
        <scheme val="minor"/>
      </rPr>
      <t>Nd/</t>
    </r>
    <r>
      <rPr>
        <vertAlign val="superscript"/>
        <sz val="10"/>
        <rFont val="Calibri"/>
        <family val="2"/>
        <scheme val="minor"/>
      </rPr>
      <t>144</t>
    </r>
    <r>
      <rPr>
        <sz val="10"/>
        <rFont val="Calibri"/>
        <family val="2"/>
        <scheme val="minor"/>
      </rPr>
      <t xml:space="preserve">Nd determined for the JNdi-1 standard conducted during the analysis of the samples reported here was 0.512095 ± 6 (2SE). Using the mixed </t>
    </r>
    <r>
      <rPr>
        <vertAlign val="superscript"/>
        <sz val="10"/>
        <rFont val="Calibri"/>
        <family val="2"/>
        <scheme val="minor"/>
      </rPr>
      <t>150</t>
    </r>
    <r>
      <rPr>
        <sz val="10"/>
        <rFont val="Calibri"/>
        <family val="2"/>
        <scheme val="minor"/>
      </rPr>
      <t>Nd-</t>
    </r>
    <r>
      <rPr>
        <vertAlign val="superscript"/>
        <sz val="10"/>
        <rFont val="Calibri"/>
        <family val="2"/>
        <scheme val="minor"/>
      </rPr>
      <t>149</t>
    </r>
    <r>
      <rPr>
        <sz val="10"/>
        <rFont val="Calibri"/>
        <family val="2"/>
        <scheme val="minor"/>
      </rPr>
      <t xml:space="preserve">Sm tracer, the measured </t>
    </r>
    <r>
      <rPr>
        <vertAlign val="superscript"/>
        <sz val="10"/>
        <rFont val="Calibri"/>
        <family val="2"/>
        <scheme val="minor"/>
      </rPr>
      <t>147</t>
    </r>
    <r>
      <rPr>
        <sz val="10"/>
        <rFont val="Calibri"/>
        <family val="2"/>
        <scheme val="minor"/>
      </rPr>
      <t>Sm/</t>
    </r>
    <r>
      <rPr>
        <vertAlign val="superscript"/>
        <sz val="10"/>
        <rFont val="Calibri"/>
        <family val="2"/>
        <scheme val="minor"/>
      </rPr>
      <t>144</t>
    </r>
    <r>
      <rPr>
        <sz val="10"/>
        <rFont val="Calibri"/>
        <family val="2"/>
        <scheme val="minor"/>
      </rPr>
      <t xml:space="preserve">Nd ratios for the international rock standard BCR-1 range from 0.1380 to 0.1382, suggesting reproducibility for </t>
    </r>
    <r>
      <rPr>
        <vertAlign val="superscript"/>
        <sz val="10"/>
        <rFont val="Calibri"/>
        <family val="2"/>
        <scheme val="minor"/>
      </rPr>
      <t>147</t>
    </r>
    <r>
      <rPr>
        <sz val="10"/>
        <rFont val="Calibri"/>
        <family val="2"/>
        <scheme val="minor"/>
      </rPr>
      <t>Sm/</t>
    </r>
    <r>
      <rPr>
        <vertAlign val="superscript"/>
        <sz val="10"/>
        <rFont val="Calibri"/>
        <family val="2"/>
        <scheme val="minor"/>
      </rPr>
      <t>144</t>
    </r>
    <r>
      <rPr>
        <sz val="10"/>
        <rFont val="Calibri"/>
        <family val="2"/>
        <scheme val="minor"/>
      </rPr>
      <t xml:space="preserve">Nd of ~± 0.1% for real rock powders. The value of </t>
    </r>
    <r>
      <rPr>
        <vertAlign val="superscript"/>
        <sz val="10"/>
        <rFont val="Calibri"/>
        <family val="2"/>
        <scheme val="minor"/>
      </rPr>
      <t>147</t>
    </r>
    <r>
      <rPr>
        <sz val="10"/>
        <rFont val="Calibri"/>
        <family val="2"/>
        <scheme val="minor"/>
      </rPr>
      <t>Sm/</t>
    </r>
    <r>
      <rPr>
        <vertAlign val="superscript"/>
        <sz val="10"/>
        <rFont val="Calibri"/>
        <family val="2"/>
        <scheme val="minor"/>
      </rPr>
      <t>144</t>
    </r>
    <r>
      <rPr>
        <sz val="10"/>
        <rFont val="Calibri"/>
        <family val="2"/>
        <scheme val="minor"/>
      </rPr>
      <t>Nd determined for BCR-1 is within the range of reported literature values by isotope dilution methods.</t>
    </r>
  </si>
  <si>
    <r>
      <t>Abbreviations:</t>
    </r>
    <r>
      <rPr>
        <sz val="11"/>
        <rFont val="Calibri"/>
        <family val="2"/>
        <scheme val="minor"/>
      </rPr>
      <t xml:space="preserve">                                                                                                                                                                                                        </t>
    </r>
    <r>
      <rPr>
        <sz val="11"/>
        <rFont val="Calibri"/>
        <family val="2"/>
        <scheme val="minor"/>
      </rPr>
      <t>2SE, 2 (sigma) standard error; CHUR, chondritic uniform reservoir; DM, depleted mantle; HDEHP, hydrogen di-ethylhexyl phosphate; ICP, inductively coupled plasma; MGS, Manitoba Geological Survey; MGSPN, Manitoba Geological Survey project numbers; n/a, not applicable; T, time.</t>
    </r>
  </si>
  <si>
    <t>Compilation of Sm-Nd isotope results from the Manitoba Geological Survey 2021/2022 field season</t>
  </si>
  <si>
    <t>Manitoba Geological Survey 2022: Compilation of Sm-Nd isotope results from the Manitoba Geological Survey 2021/2022 field season; Manitoba Natural Resources and Northern Development, Manitoba Geological Survey, Data Repository Item DRI2022003, Microsoft® Excel®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</si>
</sst>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00"/>
    <numFmt numFmtId="166" formatCode="0.0000"/>
  </numFmts>
  <fonts count="27">
    <font>
      <sz val="9"/>
      <name val="Geneva"/>
    </font>
    <font>
      <sz val="11"/>
      <color theme="1"/>
      <name val="Calibri"/>
      <family val="2"/>
      <scheme val="minor"/>
    </font>
    <font>
      <sz val="11"/>
      <color theme="1"/>
      <name val="Calibri"/>
      <family val="2"/>
      <scheme val="minor"/>
    </font>
    <font>
      <sz val="11"/>
      <color theme="1"/>
      <name val="Calibri"/>
      <family val="2"/>
      <scheme val="minor"/>
    </font>
    <font>
      <sz val="8"/>
      <name val="Geneva"/>
    </font>
    <font>
      <sz val="10"/>
      <name val="Arial"/>
      <family val="2"/>
    </font>
    <font>
      <sz val="11"/>
      <color rgb="FF000000"/>
      <name val="Calibri"/>
      <family val="2"/>
    </font>
    <font>
      <sz val="11"/>
      <name val="Calibri"/>
      <family val="2"/>
      <scheme val="minor"/>
    </font>
    <font>
      <b/>
      <sz val="11"/>
      <color theme="1"/>
      <name val="Calibri"/>
      <family val="2"/>
      <scheme val="minor"/>
    </font>
    <font>
      <b/>
      <sz val="12"/>
      <name val="Calibri"/>
      <family val="2"/>
      <scheme val="minor"/>
    </font>
    <font>
      <sz val="9"/>
      <name val="Calibri"/>
      <family val="2"/>
      <scheme val="minor"/>
    </font>
    <font>
      <b/>
      <sz val="14"/>
      <name val="Calibri"/>
      <family val="2"/>
      <scheme val="minor"/>
    </font>
    <font>
      <sz val="9"/>
      <color rgb="FF0070C0"/>
      <name val="Calibri"/>
      <family val="2"/>
      <scheme val="minor"/>
    </font>
    <font>
      <b/>
      <sz val="11"/>
      <name val="Calibri"/>
      <family val="2"/>
      <scheme val="minor"/>
    </font>
    <font>
      <b/>
      <sz val="11"/>
      <color rgb="FFFF0000"/>
      <name val="Calibri"/>
      <family val="2"/>
      <scheme val="minor"/>
    </font>
    <font>
      <sz val="10"/>
      <color theme="1"/>
      <name val="Calibri"/>
      <family val="2"/>
      <scheme val="minor"/>
    </font>
    <font>
      <sz val="9"/>
      <color indexed="10"/>
      <name val="Calibri"/>
      <family val="2"/>
      <scheme val="minor"/>
    </font>
    <font>
      <b/>
      <sz val="10"/>
      <name val="Calibri"/>
      <family val="2"/>
      <scheme val="minor"/>
    </font>
    <font>
      <b/>
      <sz val="10"/>
      <color rgb="FFFF0000"/>
      <name val="Calibri"/>
      <family val="2"/>
      <scheme val="minor"/>
    </font>
    <font>
      <sz val="10"/>
      <name val="Calibri"/>
      <family val="2"/>
      <scheme val="minor"/>
    </font>
    <font>
      <sz val="10"/>
      <color rgb="FFFF0000"/>
      <name val="Calibri"/>
      <family val="2"/>
      <scheme val="minor"/>
    </font>
    <font>
      <i/>
      <sz val="10"/>
      <color rgb="FFFF0000"/>
      <name val="Calibri"/>
      <family val="2"/>
      <scheme val="minor"/>
    </font>
    <font>
      <vertAlign val="subscript"/>
      <sz val="10"/>
      <color theme="1"/>
      <name val="Calibri"/>
      <family val="2"/>
      <scheme val="minor"/>
    </font>
    <font>
      <vertAlign val="superscript"/>
      <sz val="10"/>
      <name val="Calibri"/>
      <family val="2"/>
      <scheme val="minor"/>
    </font>
    <font>
      <vertAlign val="subscript"/>
      <sz val="10"/>
      <name val="Calibri"/>
      <family val="2"/>
      <scheme val="minor"/>
    </font>
    <font>
      <b/>
      <vertAlign val="superscript"/>
      <sz val="10"/>
      <name val="Calibri"/>
      <family val="2"/>
      <scheme val="minor"/>
    </font>
    <font>
      <b/>
      <vertAlign val="subscript"/>
      <sz val="10"/>
      <name val="Calibri"/>
      <family val="2"/>
      <scheme val="minor"/>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5" fillId="0" borderId="0"/>
    <xf numFmtId="0" fontId="6" fillId="0" borderId="0"/>
  </cellStyleXfs>
  <cellXfs count="105">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10" fillId="0" borderId="0" xfId="0" applyFont="1"/>
    <xf numFmtId="0" fontId="9" fillId="2" borderId="2" xfId="0" applyFont="1" applyFill="1" applyBorder="1" applyAlignment="1">
      <alignment vertical="top" wrapText="1"/>
    </xf>
    <xf numFmtId="0" fontId="11" fillId="0" borderId="2" xfId="0" applyFont="1" applyFill="1" applyBorder="1" applyAlignment="1">
      <alignment vertical="top" wrapText="1"/>
    </xf>
    <xf numFmtId="0" fontId="11" fillId="2" borderId="2" xfId="0" applyFont="1" applyFill="1" applyBorder="1" applyAlignment="1">
      <alignment vertical="top" wrapText="1"/>
    </xf>
    <xf numFmtId="0" fontId="7" fillId="0" borderId="2" xfId="0" applyFont="1" applyFill="1" applyBorder="1" applyAlignment="1">
      <alignment vertical="top" wrapText="1"/>
    </xf>
    <xf numFmtId="0" fontId="12" fillId="0" borderId="0" xfId="0" applyFont="1"/>
    <xf numFmtId="0" fontId="10" fillId="0" borderId="0" xfId="0" applyFont="1" applyAlignment="1">
      <alignment wrapText="1"/>
    </xf>
    <xf numFmtId="0" fontId="13" fillId="0" borderId="2" xfId="0" applyFont="1" applyFill="1" applyBorder="1" applyAlignment="1">
      <alignment vertical="top" wrapText="1"/>
    </xf>
    <xf numFmtId="0" fontId="7" fillId="0" borderId="0" xfId="0" applyNumberFormat="1" applyFont="1" applyFill="1" applyAlignment="1">
      <alignment vertical="top" wrapText="1"/>
    </xf>
    <xf numFmtId="0" fontId="10" fillId="0" borderId="0" xfId="0" applyFont="1" applyAlignment="1">
      <alignment vertical="top" wrapText="1"/>
    </xf>
    <xf numFmtId="0" fontId="7" fillId="0" borderId="0" xfId="0" applyFont="1" applyAlignment="1">
      <alignment wrapText="1"/>
    </xf>
    <xf numFmtId="0" fontId="7" fillId="0" borderId="0" xfId="0" applyFont="1" applyFill="1" applyAlignment="1">
      <alignment vertical="top" wrapText="1"/>
    </xf>
    <xf numFmtId="0" fontId="16" fillId="0" borderId="0" xfId="0" applyFont="1" applyAlignment="1">
      <alignment vertical="top"/>
    </xf>
    <xf numFmtId="0" fontId="10" fillId="0" borderId="0" xfId="0" applyFont="1" applyAlignment="1">
      <alignment vertical="top"/>
    </xf>
    <xf numFmtId="0" fontId="7" fillId="2" borderId="2" xfId="0" applyFont="1" applyFill="1" applyBorder="1" applyAlignment="1">
      <alignment vertical="top" wrapText="1"/>
    </xf>
    <xf numFmtId="0" fontId="7" fillId="0" borderId="2" xfId="0" applyFont="1" applyBorder="1"/>
    <xf numFmtId="0" fontId="16" fillId="0" borderId="0" xfId="0" applyFont="1"/>
    <xf numFmtId="0" fontId="7" fillId="0" borderId="3" xfId="0" applyFont="1" applyBorder="1"/>
    <xf numFmtId="0" fontId="7" fillId="0" borderId="0" xfId="0" applyFont="1" applyBorder="1"/>
    <xf numFmtId="0" fontId="17" fillId="0" borderId="0" xfId="0" applyFont="1"/>
    <xf numFmtId="0" fontId="13" fillId="2" borderId="1" xfId="0" applyFont="1" applyFill="1" applyBorder="1" applyAlignment="1">
      <alignment vertical="top" wrapText="1"/>
    </xf>
    <xf numFmtId="0" fontId="18" fillId="0" borderId="0" xfId="0" applyFont="1" applyBorder="1"/>
    <xf numFmtId="0" fontId="19" fillId="0" borderId="0" xfId="0" applyFont="1"/>
    <xf numFmtId="0" fontId="17" fillId="0" borderId="0" xfId="0" applyFont="1" applyBorder="1"/>
    <xf numFmtId="0" fontId="19" fillId="0" borderId="0" xfId="0" applyFont="1" applyBorder="1"/>
    <xf numFmtId="0" fontId="19" fillId="0" borderId="0" xfId="0" applyFont="1" applyFill="1" applyBorder="1" applyAlignment="1">
      <alignment horizontal="left"/>
    </xf>
    <xf numFmtId="0" fontId="15" fillId="0" borderId="0" xfId="0" applyFont="1" applyFill="1" applyBorder="1" applyAlignment="1">
      <alignment horizontal="left"/>
    </xf>
    <xf numFmtId="0" fontId="19" fillId="0" borderId="0" xfId="0" applyFont="1" applyFill="1" applyBorder="1"/>
    <xf numFmtId="0" fontId="17" fillId="0" borderId="0" xfId="0" applyFont="1" applyFill="1" applyBorder="1" applyAlignment="1">
      <alignment vertical="top"/>
    </xf>
    <xf numFmtId="0" fontId="21" fillId="0" borderId="0" xfId="0" applyFont="1" applyFill="1" applyBorder="1" applyAlignment="1">
      <alignment horizontal="left"/>
    </xf>
    <xf numFmtId="0" fontId="15" fillId="0" borderId="0" xfId="0" applyFont="1" applyAlignment="1">
      <alignment horizontal="left" vertical="top" wrapText="1"/>
    </xf>
    <xf numFmtId="0" fontId="19" fillId="0" borderId="0" xfId="0" applyNumberFormat="1" applyFont="1" applyAlignment="1">
      <alignment wrapText="1"/>
    </xf>
    <xf numFmtId="0" fontId="17" fillId="0" borderId="0" xfId="0" applyFont="1" applyBorder="1" applyAlignment="1">
      <alignment vertical="top"/>
    </xf>
    <xf numFmtId="0" fontId="15" fillId="0" borderId="0" xfId="0" applyFont="1" applyFill="1" applyBorder="1" applyAlignment="1">
      <alignment horizontal="center" vertical="top"/>
    </xf>
    <xf numFmtId="0" fontId="21" fillId="0" borderId="0" xfId="0" applyFont="1" applyAlignment="1">
      <alignment horizontal="center"/>
    </xf>
    <xf numFmtId="0" fontId="15" fillId="0" borderId="0" xfId="0" applyFont="1"/>
    <xf numFmtId="0" fontId="21" fillId="0" borderId="0" xfId="0" applyFont="1"/>
    <xf numFmtId="0" fontId="21" fillId="0" borderId="0" xfId="0" applyFont="1" applyFill="1" applyBorder="1" applyAlignment="1">
      <alignment horizontal="left" wrapText="1"/>
    </xf>
    <xf numFmtId="0" fontId="18" fillId="0" borderId="0" xfId="0" applyFont="1" applyFill="1" applyBorder="1"/>
    <xf numFmtId="0" fontId="15" fillId="0" borderId="0" xfId="0" applyFont="1" applyFill="1" applyBorder="1"/>
    <xf numFmtId="0" fontId="18" fillId="0" borderId="0" xfId="0" applyFont="1"/>
    <xf numFmtId="0" fontId="19" fillId="0" borderId="0" xfId="0" applyNumberFormat="1" applyFont="1"/>
    <xf numFmtId="0" fontId="13" fillId="0" borderId="0" xfId="0" applyFont="1" applyBorder="1" applyAlignment="1">
      <alignment vertical="center"/>
    </xf>
    <xf numFmtId="166" fontId="19" fillId="0" borderId="0" xfId="1" applyNumberFormat="1" applyFont="1" applyBorder="1" applyAlignment="1">
      <alignment horizontal="center"/>
    </xf>
    <xf numFmtId="165" fontId="19" fillId="0" borderId="0" xfId="1" applyNumberFormat="1" applyFont="1" applyBorder="1" applyAlignment="1">
      <alignment horizontal="center"/>
    </xf>
    <xf numFmtId="164" fontId="19" fillId="0" borderId="0" xfId="0" applyNumberFormat="1" applyFont="1" applyBorder="1" applyAlignment="1">
      <alignment horizontal="center"/>
    </xf>
    <xf numFmtId="165" fontId="19" fillId="0" borderId="0" xfId="0" applyNumberFormat="1" applyFont="1" applyBorder="1" applyAlignment="1">
      <alignment horizontal="center"/>
    </xf>
    <xf numFmtId="2" fontId="19" fillId="0" borderId="0" xfId="0" applyNumberFormat="1" applyFont="1" applyBorder="1" applyAlignment="1">
      <alignment horizontal="center"/>
    </xf>
    <xf numFmtId="1" fontId="19" fillId="0" borderId="0" xfId="0" applyNumberFormat="1" applyFont="1" applyBorder="1" applyAlignment="1">
      <alignment horizontal="center"/>
    </xf>
    <xf numFmtId="166" fontId="25" fillId="0" borderId="0" xfId="0" applyNumberFormat="1" applyFont="1" applyBorder="1" applyAlignment="1">
      <alignment horizontal="center"/>
    </xf>
    <xf numFmtId="165" fontId="25" fillId="0" borderId="0" xfId="0" applyNumberFormat="1" applyFont="1" applyBorder="1" applyAlignment="1">
      <alignment horizontal="center"/>
    </xf>
    <xf numFmtId="0" fontId="19" fillId="0" borderId="0" xfId="0" applyFont="1" applyAlignment="1">
      <alignment horizontal="center"/>
    </xf>
    <xf numFmtId="17" fontId="17" fillId="0" borderId="4" xfId="0" applyNumberFormat="1" applyFont="1" applyFill="1" applyBorder="1" applyAlignment="1">
      <alignment horizontal="center" vertical="center"/>
    </xf>
    <xf numFmtId="0" fontId="17" fillId="0" borderId="4" xfId="0" applyFont="1" applyFill="1" applyBorder="1" applyAlignment="1">
      <alignment horizontal="center" vertical="center"/>
    </xf>
    <xf numFmtId="1" fontId="17" fillId="0" borderId="4" xfId="0" applyNumberFormat="1" applyFont="1" applyFill="1" applyBorder="1" applyAlignment="1">
      <alignment horizontal="center" vertical="center" wrapText="1"/>
    </xf>
    <xf numFmtId="2" fontId="17" fillId="0" borderId="4" xfId="0" applyNumberFormat="1" applyFont="1" applyBorder="1" applyAlignment="1">
      <alignment horizontal="center" vertical="center"/>
    </xf>
    <xf numFmtId="166" fontId="25" fillId="0" borderId="4" xfId="0" applyNumberFormat="1" applyFont="1" applyBorder="1" applyAlignment="1">
      <alignment horizontal="center" vertical="center"/>
    </xf>
    <xf numFmtId="165" fontId="25" fillId="0" borderId="4" xfId="0" applyNumberFormat="1" applyFont="1" applyBorder="1" applyAlignment="1">
      <alignment horizontal="center" vertical="center"/>
    </xf>
    <xf numFmtId="165" fontId="17" fillId="0" borderId="4" xfId="0" applyNumberFormat="1" applyFont="1" applyBorder="1" applyAlignment="1">
      <alignment horizontal="center" vertical="center"/>
    </xf>
    <xf numFmtId="0" fontId="17" fillId="0" borderId="4" xfId="0" applyFont="1" applyBorder="1" applyAlignment="1">
      <alignment horizontal="center" vertical="center"/>
    </xf>
    <xf numFmtId="1" fontId="17" fillId="0" borderId="4" xfId="0" applyNumberFormat="1" applyFont="1" applyBorder="1" applyAlignment="1">
      <alignment horizontal="center" vertical="center"/>
    </xf>
    <xf numFmtId="0" fontId="17" fillId="0" borderId="0" xfId="0" applyFont="1" applyBorder="1" applyAlignment="1">
      <alignment horizontal="center" vertical="center"/>
    </xf>
    <xf numFmtId="0" fontId="19" fillId="0" borderId="0" xfId="0" applyFont="1" applyBorder="1" applyAlignment="1">
      <alignment horizontal="center"/>
    </xf>
    <xf numFmtId="0" fontId="15" fillId="0" borderId="0" xfId="0" applyFont="1" applyAlignment="1">
      <alignment horizontal="center"/>
    </xf>
    <xf numFmtId="49" fontId="19" fillId="0" borderId="0" xfId="0" applyNumberFormat="1" applyFont="1" applyFill="1" applyBorder="1" applyAlignment="1">
      <alignment horizontal="left"/>
    </xf>
    <xf numFmtId="0" fontId="19" fillId="0" borderId="0" xfId="0" applyFont="1" applyFill="1" applyBorder="1" applyAlignment="1">
      <alignment horizontal="center"/>
    </xf>
    <xf numFmtId="0" fontId="19" fillId="0" borderId="5" xfId="0" applyFont="1" applyFill="1" applyBorder="1" applyAlignment="1">
      <alignment horizontal="center"/>
    </xf>
    <xf numFmtId="49" fontId="19" fillId="0" borderId="0" xfId="0" applyNumberFormat="1" applyFont="1" applyFill="1" applyBorder="1" applyAlignment="1">
      <alignment horizontal="center"/>
    </xf>
    <xf numFmtId="0" fontId="15" fillId="0" borderId="0" xfId="0" applyFont="1" applyAlignment="1">
      <alignment horizontal="left"/>
    </xf>
    <xf numFmtId="166" fontId="15" fillId="0" borderId="0" xfId="0" applyNumberFormat="1" applyFont="1" applyAlignment="1">
      <alignment horizontal="center"/>
    </xf>
    <xf numFmtId="1" fontId="15" fillId="0" borderId="0" xfId="0" applyNumberFormat="1" applyFont="1" applyAlignment="1">
      <alignment horizontal="center"/>
    </xf>
    <xf numFmtId="0" fontId="15" fillId="0" borderId="0" xfId="0" applyFont="1" applyFill="1" applyAlignment="1">
      <alignment horizontal="center"/>
    </xf>
    <xf numFmtId="166" fontId="15" fillId="0" borderId="0" xfId="0" applyNumberFormat="1" applyFont="1" applyFill="1" applyAlignment="1">
      <alignment horizontal="center"/>
    </xf>
    <xf numFmtId="1" fontId="15" fillId="0" borderId="0" xfId="0" applyNumberFormat="1" applyFont="1" applyFill="1" applyAlignment="1">
      <alignment horizontal="center"/>
    </xf>
    <xf numFmtId="0" fontId="15" fillId="0" borderId="5" xfId="0" applyFont="1" applyFill="1" applyBorder="1" applyAlignment="1">
      <alignment horizontal="center"/>
    </xf>
    <xf numFmtId="0" fontId="19" fillId="0" borderId="0" xfId="0" applyFont="1" applyBorder="1" applyAlignment="1">
      <alignment horizontal="left" vertical="center"/>
    </xf>
    <xf numFmtId="0" fontId="15" fillId="0" borderId="0" xfId="0" applyFont="1" applyFill="1" applyAlignment="1">
      <alignment horizontal="left"/>
    </xf>
    <xf numFmtId="0" fontId="19" fillId="0" borderId="0" xfId="0" applyFont="1" applyFill="1" applyBorder="1" applyAlignment="1">
      <alignment horizontal="left" vertical="center"/>
    </xf>
    <xf numFmtId="0" fontId="15" fillId="0" borderId="5" xfId="0" applyFont="1" applyFill="1" applyBorder="1" applyAlignment="1">
      <alignment horizontal="left"/>
    </xf>
    <xf numFmtId="17" fontId="17" fillId="0" borderId="4" xfId="0" applyNumberFormat="1" applyFont="1" applyFill="1" applyBorder="1" applyAlignment="1">
      <alignment horizontal="left" vertical="center"/>
    </xf>
    <xf numFmtId="0" fontId="19" fillId="0" borderId="0" xfId="0" applyFont="1" applyAlignment="1">
      <alignment horizontal="left"/>
    </xf>
    <xf numFmtId="165" fontId="15" fillId="0" borderId="0" xfId="0" applyNumberFormat="1" applyFont="1" applyAlignment="1">
      <alignment horizontal="center"/>
    </xf>
    <xf numFmtId="166" fontId="19" fillId="0" borderId="0" xfId="0" applyNumberFormat="1" applyFont="1" applyBorder="1" applyAlignment="1">
      <alignment horizontal="center"/>
    </xf>
    <xf numFmtId="2" fontId="19" fillId="0" borderId="0" xfId="0" applyNumberFormat="1" applyFont="1" applyFill="1" applyBorder="1" applyAlignment="1">
      <alignment horizontal="center"/>
    </xf>
    <xf numFmtId="164" fontId="19" fillId="0" borderId="0" xfId="0" applyNumberFormat="1" applyFont="1" applyFill="1" applyBorder="1" applyAlignment="1">
      <alignment horizontal="center"/>
    </xf>
    <xf numFmtId="166" fontId="19" fillId="0" borderId="0" xfId="0" applyNumberFormat="1" applyFont="1" applyFill="1" applyBorder="1" applyAlignment="1">
      <alignment horizontal="center"/>
    </xf>
    <xf numFmtId="165" fontId="19" fillId="0" borderId="0" xfId="0" applyNumberFormat="1" applyFont="1" applyFill="1" applyBorder="1" applyAlignment="1">
      <alignment horizontal="center"/>
    </xf>
    <xf numFmtId="1" fontId="19" fillId="0" borderId="0" xfId="0" applyNumberFormat="1" applyFont="1" applyFill="1" applyBorder="1" applyAlignment="1">
      <alignment horizontal="center"/>
    </xf>
    <xf numFmtId="166" fontId="19" fillId="0" borderId="0" xfId="1" applyNumberFormat="1" applyFont="1" applyFill="1" applyBorder="1" applyAlignment="1">
      <alignment horizontal="center"/>
    </xf>
    <xf numFmtId="165" fontId="19" fillId="0" borderId="0" xfId="1" applyNumberFormat="1" applyFont="1" applyFill="1" applyBorder="1" applyAlignment="1">
      <alignment horizontal="center"/>
    </xf>
    <xf numFmtId="164" fontId="19" fillId="0" borderId="5" xfId="0" applyNumberFormat="1" applyFont="1" applyFill="1" applyBorder="1" applyAlignment="1">
      <alignment horizontal="center"/>
    </xf>
    <xf numFmtId="166" fontId="19" fillId="0" borderId="5" xfId="0" applyNumberFormat="1" applyFont="1" applyFill="1" applyBorder="1" applyAlignment="1">
      <alignment horizontal="center"/>
    </xf>
    <xf numFmtId="165" fontId="19" fillId="0" borderId="5" xfId="0" applyNumberFormat="1" applyFont="1" applyFill="1" applyBorder="1" applyAlignment="1">
      <alignment horizontal="center"/>
    </xf>
    <xf numFmtId="2" fontId="19" fillId="0" borderId="5" xfId="0" applyNumberFormat="1" applyFont="1" applyFill="1" applyBorder="1" applyAlignment="1">
      <alignment horizontal="center"/>
    </xf>
    <xf numFmtId="1" fontId="19" fillId="0" borderId="5" xfId="0" applyNumberFormat="1" applyFont="1" applyFill="1" applyBorder="1" applyAlignment="1">
      <alignment horizontal="center"/>
    </xf>
    <xf numFmtId="0" fontId="19" fillId="0" borderId="0" xfId="0" applyFont="1" applyFill="1" applyAlignment="1">
      <alignment horizontal="center"/>
    </xf>
    <xf numFmtId="0" fontId="2" fillId="0" borderId="2" xfId="0" applyFont="1" applyFill="1" applyBorder="1" applyAlignment="1">
      <alignment vertical="top" wrapText="1"/>
    </xf>
    <xf numFmtId="15" fontId="19" fillId="0" borderId="0" xfId="0" applyNumberFormat="1" applyFont="1" applyFill="1" applyBorder="1" applyAlignment="1">
      <alignment horizontal="left"/>
    </xf>
    <xf numFmtId="0" fontId="15" fillId="0" borderId="0" xfId="0" applyFont="1" applyBorder="1" applyAlignment="1">
      <alignment horizontal="left" vertical="center" wrapText="1"/>
    </xf>
    <xf numFmtId="0" fontId="19" fillId="0" borderId="0" xfId="0" applyNumberFormat="1" applyFont="1" applyAlignment="1">
      <alignment horizontal="left" vertical="top" wrapText="1"/>
    </xf>
    <xf numFmtId="0" fontId="3" fillId="0" borderId="0" xfId="0" applyFont="1" applyBorder="1" applyAlignment="1">
      <alignment horizontal="left" vertical="center" wrapText="1"/>
    </xf>
  </cellXfs>
  <cellStyles count="3">
    <cellStyle name="Normal" xfId="0" builtinId="0"/>
    <cellStyle name="Normal 2" xfId="2"/>
    <cellStyle name="Normal 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4200525</xdr:colOff>
      <xdr:row>0</xdr:row>
      <xdr:rowOff>47625</xdr:rowOff>
    </xdr:from>
    <xdr:to>
      <xdr:col>0</xdr:col>
      <xdr:colOff>6067425</xdr:colOff>
      <xdr:row>1</xdr:row>
      <xdr:rowOff>209550</xdr:rowOff>
    </xdr:to>
    <xdr:pic>
      <xdr:nvPicPr>
        <xdr:cNvPr id="3087" name="Picture 1" descr="GovMB_Logo_blk">
          <a:extLst>
            <a:ext uri="{FF2B5EF4-FFF2-40B4-BE49-F238E27FC236}">
              <a16:creationId xmlns:a16="http://schemas.microsoft.com/office/drawing/2014/main" id="{00000000-0008-0000-0000-00000F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866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4200525</xdr:colOff>
      <xdr:row>0</xdr:row>
      <xdr:rowOff>47625</xdr:rowOff>
    </xdr:from>
    <xdr:to>
      <xdr:col>0</xdr:col>
      <xdr:colOff>6067425</xdr:colOff>
      <xdr:row>1</xdr:row>
      <xdr:rowOff>209550</xdr:rowOff>
    </xdr:to>
    <xdr:pic>
      <xdr:nvPicPr>
        <xdr:cNvPr id="3" name="Picture 1" descr="GovMB_Logo_bl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8669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tabSelected="1" zoomScaleNormal="100" workbookViewId="0"/>
  </sheetViews>
  <sheetFormatPr defaultColWidth="9.140625" defaultRowHeight="12"/>
  <cols>
    <col min="1" max="1" width="99.5703125" style="4" customWidth="1"/>
    <col min="2" max="2" width="51.28515625" style="4" customWidth="1"/>
    <col min="3" max="16384" width="9.140625" style="4"/>
  </cols>
  <sheetData>
    <row r="1" spans="1:9" ht="15">
      <c r="A1" s="24" t="s">
        <v>18</v>
      </c>
    </row>
    <row r="2" spans="1:9" ht="15">
      <c r="A2" s="11" t="s">
        <v>83</v>
      </c>
    </row>
    <row r="3" spans="1:9" ht="15" customHeight="1">
      <c r="A3" s="5"/>
    </row>
    <row r="4" spans="1:9" ht="36.75" customHeight="1">
      <c r="A4" s="6" t="s">
        <v>153</v>
      </c>
    </row>
    <row r="5" spans="1:9" ht="15" customHeight="1">
      <c r="A5" s="7"/>
    </row>
    <row r="6" spans="1:9" ht="15">
      <c r="A6" s="8" t="s">
        <v>64</v>
      </c>
      <c r="B6" s="9"/>
    </row>
    <row r="7" spans="1:9" ht="15">
      <c r="A7" s="8"/>
      <c r="B7" s="10"/>
    </row>
    <row r="8" spans="1:9" ht="45">
      <c r="A8" s="11" t="s">
        <v>133</v>
      </c>
      <c r="B8" s="102"/>
      <c r="C8" s="102"/>
      <c r="D8" s="102"/>
      <c r="E8" s="102"/>
      <c r="F8" s="102"/>
      <c r="G8" s="102"/>
      <c r="H8" s="102"/>
      <c r="I8" s="102"/>
    </row>
    <row r="9" spans="1:9" ht="15" customHeight="1">
      <c r="A9" s="11"/>
    </row>
    <row r="10" spans="1:9" ht="63" customHeight="1">
      <c r="A10" s="11" t="s">
        <v>152</v>
      </c>
    </row>
    <row r="11" spans="1:9" ht="15">
      <c r="A11" s="11"/>
    </row>
    <row r="12" spans="1:9" ht="96.6" customHeight="1">
      <c r="A12" s="8" t="s">
        <v>131</v>
      </c>
    </row>
    <row r="13" spans="1:9" ht="37.5" customHeight="1">
      <c r="A13" s="8" t="s">
        <v>19</v>
      </c>
    </row>
    <row r="14" spans="1:9" ht="45">
      <c r="A14" s="100" t="s">
        <v>154</v>
      </c>
    </row>
    <row r="15" spans="1:9" ht="15">
      <c r="A15" s="11"/>
    </row>
    <row r="16" spans="1:9" ht="15">
      <c r="A16" s="11" t="s">
        <v>84</v>
      </c>
    </row>
    <row r="17" spans="1:2" ht="15">
      <c r="A17" s="11"/>
    </row>
    <row r="18" spans="1:2" ht="15">
      <c r="A18" s="11" t="s">
        <v>57</v>
      </c>
    </row>
    <row r="19" spans="1:2" s="14" customFormat="1" ht="52.5" customHeight="1">
      <c r="A19" s="12" t="s">
        <v>145</v>
      </c>
      <c r="B19" s="13"/>
    </row>
    <row r="20" spans="1:2" s="14" customFormat="1" ht="54.75" customHeight="1">
      <c r="A20" s="15" t="s">
        <v>146</v>
      </c>
      <c r="B20" s="13"/>
    </row>
    <row r="21" spans="1:2" s="14" customFormat="1" ht="64.5" customHeight="1">
      <c r="A21" s="15" t="s">
        <v>147</v>
      </c>
    </row>
    <row r="22" spans="1:2" s="14" customFormat="1" ht="64.5" customHeight="1">
      <c r="A22" s="15" t="s">
        <v>148</v>
      </c>
    </row>
    <row r="23" spans="1:2" s="14" customFormat="1" ht="69" customHeight="1">
      <c r="A23" s="15" t="s">
        <v>149</v>
      </c>
    </row>
    <row r="24" spans="1:2" s="14" customFormat="1" ht="61.5" customHeight="1">
      <c r="A24" s="15" t="s">
        <v>150</v>
      </c>
    </row>
    <row r="25" spans="1:2" s="17" customFormat="1" ht="90">
      <c r="A25" s="8" t="s">
        <v>135</v>
      </c>
      <c r="B25" s="16"/>
    </row>
    <row r="26" spans="1:2" ht="6.95" customHeight="1">
      <c r="A26" s="18"/>
    </row>
    <row r="27" spans="1:2" ht="15">
      <c r="A27" s="19" t="s">
        <v>52</v>
      </c>
      <c r="B27" s="20"/>
    </row>
    <row r="28" spans="1:2" ht="15">
      <c r="A28" s="19" t="s">
        <v>53</v>
      </c>
    </row>
    <row r="29" spans="1:2" ht="15">
      <c r="A29" s="19" t="s">
        <v>54</v>
      </c>
    </row>
    <row r="30" spans="1:2" ht="15">
      <c r="A30" s="19" t="s">
        <v>20</v>
      </c>
    </row>
    <row r="31" spans="1:2" ht="15">
      <c r="A31" s="21" t="s">
        <v>21</v>
      </c>
    </row>
    <row r="32" spans="1:2" ht="15">
      <c r="A32" s="22"/>
    </row>
    <row r="38" spans="1:1" ht="12.75">
      <c r="A38" s="23"/>
    </row>
  </sheetData>
  <mergeCells count="1">
    <mergeCell ref="B8:I8"/>
  </mergeCells>
  <phoneticPr fontId="4" type="noConversion"/>
  <pageMargins left="0.75" right="0.75" top="0.7" bottom="0.7" header="0.5" footer="0.5"/>
  <pageSetup fitToHeight="0" orientation="portrait"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workbookViewId="0"/>
  </sheetViews>
  <sheetFormatPr defaultColWidth="9.140625" defaultRowHeight="12.75"/>
  <cols>
    <col min="1" max="1" width="36.5703125" style="26" customWidth="1"/>
    <col min="2" max="2" width="82.140625" style="26" customWidth="1"/>
    <col min="3" max="3" width="45.28515625" style="26" customWidth="1"/>
    <col min="4" max="4" width="33.42578125" style="26" customWidth="1"/>
    <col min="5" max="16384" width="9.140625" style="26"/>
  </cols>
  <sheetData>
    <row r="1" spans="1:5" ht="23.25" customHeight="1">
      <c r="A1" s="46" t="s">
        <v>45</v>
      </c>
      <c r="B1" s="25"/>
    </row>
    <row r="2" spans="1:5">
      <c r="A2" s="27" t="s">
        <v>38</v>
      </c>
      <c r="B2" s="28"/>
    </row>
    <row r="3" spans="1:5">
      <c r="A3" s="28" t="s">
        <v>25</v>
      </c>
      <c r="B3" s="29" t="s">
        <v>73</v>
      </c>
    </row>
    <row r="4" spans="1:5">
      <c r="A4" s="28" t="s">
        <v>26</v>
      </c>
      <c r="B4" s="30" t="s">
        <v>132</v>
      </c>
    </row>
    <row r="5" spans="1:5">
      <c r="A5" s="28" t="s">
        <v>33</v>
      </c>
      <c r="B5" s="30" t="s">
        <v>34</v>
      </c>
    </row>
    <row r="6" spans="1:5">
      <c r="A6" s="28" t="s">
        <v>42</v>
      </c>
      <c r="B6" s="101">
        <v>43196</v>
      </c>
    </row>
    <row r="7" spans="1:5">
      <c r="A7" s="28" t="s">
        <v>27</v>
      </c>
      <c r="B7" s="30" t="s">
        <v>127</v>
      </c>
    </row>
    <row r="8" spans="1:5">
      <c r="A8" s="28" t="s">
        <v>41</v>
      </c>
      <c r="B8" s="30" t="s">
        <v>34</v>
      </c>
    </row>
    <row r="9" spans="1:5">
      <c r="A9" s="28" t="s">
        <v>28</v>
      </c>
      <c r="B9" s="30">
        <v>19</v>
      </c>
    </row>
    <row r="10" spans="1:5">
      <c r="A10" s="28" t="s">
        <v>29</v>
      </c>
      <c r="B10" s="29" t="s">
        <v>85</v>
      </c>
    </row>
    <row r="11" spans="1:5">
      <c r="A11" s="28" t="s">
        <v>30</v>
      </c>
      <c r="B11" s="29" t="s">
        <v>86</v>
      </c>
    </row>
    <row r="12" spans="1:5">
      <c r="A12" s="31" t="s">
        <v>43</v>
      </c>
      <c r="B12" s="30" t="s">
        <v>37</v>
      </c>
    </row>
    <row r="13" spans="1:5">
      <c r="A13" s="31"/>
      <c r="B13" s="30"/>
    </row>
    <row r="14" spans="1:5" ht="14.25" customHeight="1">
      <c r="A14" s="32" t="s">
        <v>47</v>
      </c>
      <c r="B14" s="33"/>
    </row>
    <row r="15" spans="1:5" ht="215.25" customHeight="1">
      <c r="A15" s="103" t="s">
        <v>151</v>
      </c>
      <c r="B15" s="103"/>
      <c r="E15" s="23"/>
    </row>
    <row r="16" spans="1:5" ht="17.25" customHeight="1">
      <c r="A16" s="34"/>
      <c r="B16" s="34"/>
      <c r="C16" s="35"/>
      <c r="E16" s="23"/>
    </row>
    <row r="17" spans="1:4" ht="15.75" customHeight="1">
      <c r="A17" s="36" t="s">
        <v>39</v>
      </c>
      <c r="B17" s="37" t="s">
        <v>46</v>
      </c>
      <c r="C17" s="38"/>
      <c r="D17" s="38"/>
    </row>
    <row r="18" spans="1:4">
      <c r="A18" s="28" t="s">
        <v>31</v>
      </c>
      <c r="B18" s="26" t="s">
        <v>67</v>
      </c>
      <c r="C18" s="33"/>
      <c r="D18" s="33"/>
    </row>
    <row r="19" spans="1:4">
      <c r="A19" s="28" t="s">
        <v>40</v>
      </c>
      <c r="B19" s="30" t="s">
        <v>44</v>
      </c>
      <c r="C19" s="33"/>
      <c r="D19" s="33"/>
    </row>
    <row r="20" spans="1:4">
      <c r="A20" s="28" t="s">
        <v>32</v>
      </c>
      <c r="B20" s="30" t="s">
        <v>65</v>
      </c>
      <c r="C20" s="33"/>
      <c r="D20" s="33"/>
    </row>
    <row r="21" spans="1:4" ht="15.75" customHeight="1">
      <c r="A21" s="28" t="s">
        <v>48</v>
      </c>
      <c r="B21" s="39" t="s">
        <v>72</v>
      </c>
      <c r="C21" s="40"/>
      <c r="D21" s="41"/>
    </row>
    <row r="22" spans="1:4">
      <c r="A22" s="28" t="s">
        <v>35</v>
      </c>
      <c r="B22" s="30" t="s">
        <v>66</v>
      </c>
      <c r="C22" s="33"/>
      <c r="D22" s="33"/>
    </row>
    <row r="23" spans="1:4">
      <c r="A23" s="28" t="s">
        <v>36</v>
      </c>
      <c r="B23" s="30" t="s">
        <v>56</v>
      </c>
      <c r="C23" s="33"/>
      <c r="D23" s="33"/>
    </row>
    <row r="24" spans="1:4">
      <c r="A24" s="42"/>
      <c r="B24" s="43"/>
    </row>
    <row r="25" spans="1:4">
      <c r="A25" s="44"/>
      <c r="B25" s="39"/>
    </row>
    <row r="26" spans="1:4">
      <c r="A26" s="28"/>
    </row>
    <row r="27" spans="1:4">
      <c r="A27" s="28"/>
    </row>
    <row r="28" spans="1:4">
      <c r="A28" s="28"/>
    </row>
    <row r="29" spans="1:4">
      <c r="A29" s="23"/>
    </row>
    <row r="30" spans="1:4">
      <c r="A30" s="45"/>
    </row>
    <row r="31" spans="1:4">
      <c r="A31" s="45"/>
    </row>
    <row r="32" spans="1:4">
      <c r="A32" s="45"/>
    </row>
    <row r="34" spans="1:2">
      <c r="B34" s="40"/>
    </row>
    <row r="41" spans="1:2">
      <c r="A41" s="28"/>
    </row>
    <row r="42" spans="1:2">
      <c r="A42" s="28"/>
    </row>
    <row r="43" spans="1:2">
      <c r="B43" s="40"/>
    </row>
    <row r="44" spans="1:2">
      <c r="B44" s="40"/>
    </row>
    <row r="45" spans="1:2">
      <c r="B45" s="40"/>
    </row>
    <row r="46" spans="1:2">
      <c r="B46" s="40"/>
    </row>
  </sheetData>
  <mergeCells count="1">
    <mergeCell ref="A15:B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workbookViewId="0">
      <selection sqref="A1:J1"/>
    </sheetView>
  </sheetViews>
  <sheetFormatPr defaultColWidth="9.140625" defaultRowHeight="12.75"/>
  <cols>
    <col min="1" max="1" width="20.42578125" style="84" customWidth="1"/>
    <col min="2" max="2" width="18.140625" style="55" customWidth="1"/>
    <col min="3" max="3" width="13.5703125" style="55" customWidth="1"/>
    <col min="4" max="4" width="7.140625" style="55" customWidth="1"/>
    <col min="5" max="5" width="11.140625" style="55" customWidth="1"/>
    <col min="6" max="6" width="11.42578125" style="55" customWidth="1"/>
    <col min="7" max="7" width="12.28515625" style="55" customWidth="1"/>
    <col min="8" max="8" width="43.7109375" style="55" customWidth="1"/>
    <col min="9" max="9" width="10.42578125" style="55" customWidth="1"/>
    <col min="10" max="10" width="10" style="55" customWidth="1"/>
    <col min="11" max="11" width="12.28515625" style="55" customWidth="1"/>
    <col min="12" max="13" width="12" style="55" customWidth="1"/>
    <col min="14" max="14" width="10.5703125" style="55" customWidth="1"/>
    <col min="15" max="15" width="12.140625" style="55" customWidth="1"/>
    <col min="16" max="17" width="9.140625" style="55"/>
    <col min="18" max="18" width="15.5703125" style="55" customWidth="1"/>
    <col min="19" max="19" width="9.85546875" style="55" customWidth="1"/>
    <col min="20" max="16384" width="9.140625" style="26"/>
  </cols>
  <sheetData>
    <row r="1" spans="1:19" ht="23.45" customHeight="1">
      <c r="A1" s="104" t="s">
        <v>134</v>
      </c>
      <c r="B1" s="104"/>
      <c r="C1" s="104"/>
      <c r="D1" s="104"/>
      <c r="E1" s="104"/>
      <c r="F1" s="104"/>
      <c r="G1" s="104"/>
      <c r="H1" s="104"/>
      <c r="I1" s="104"/>
      <c r="J1" s="104"/>
      <c r="K1" s="53"/>
      <c r="L1" s="54"/>
    </row>
    <row r="2" spans="1:19" s="65" customFormat="1" ht="22.15" customHeight="1">
      <c r="A2" s="83" t="s">
        <v>58</v>
      </c>
      <c r="B2" s="56" t="s">
        <v>61</v>
      </c>
      <c r="C2" s="56" t="s">
        <v>87</v>
      </c>
      <c r="D2" s="56" t="s">
        <v>103</v>
      </c>
      <c r="E2" s="57" t="s">
        <v>49</v>
      </c>
      <c r="F2" s="58" t="s">
        <v>50</v>
      </c>
      <c r="G2" s="58" t="s">
        <v>51</v>
      </c>
      <c r="H2" s="58" t="s">
        <v>55</v>
      </c>
      <c r="I2" s="59" t="s">
        <v>59</v>
      </c>
      <c r="J2" s="59" t="s">
        <v>60</v>
      </c>
      <c r="K2" s="60" t="s">
        <v>74</v>
      </c>
      <c r="L2" s="61" t="s">
        <v>75</v>
      </c>
      <c r="M2" s="62" t="s">
        <v>68</v>
      </c>
      <c r="N2" s="62" t="s">
        <v>136</v>
      </c>
      <c r="O2" s="61" t="s">
        <v>76</v>
      </c>
      <c r="P2" s="63" t="s">
        <v>77</v>
      </c>
      <c r="Q2" s="64" t="s">
        <v>69</v>
      </c>
      <c r="R2" s="63" t="s">
        <v>70</v>
      </c>
      <c r="S2" s="64" t="s">
        <v>137</v>
      </c>
    </row>
    <row r="3" spans="1:19" s="79" customFormat="1" ht="11.45" customHeight="1">
      <c r="A3" s="72" t="s">
        <v>108</v>
      </c>
      <c r="B3" s="73" t="s">
        <v>62</v>
      </c>
      <c r="C3" s="73" t="s">
        <v>104</v>
      </c>
      <c r="D3" s="74">
        <v>83</v>
      </c>
      <c r="E3" s="66">
        <v>14</v>
      </c>
      <c r="F3" s="74">
        <v>348564.21</v>
      </c>
      <c r="G3" s="74">
        <v>6243749.5599999996</v>
      </c>
      <c r="H3" s="85" t="s">
        <v>95</v>
      </c>
      <c r="I3" s="51">
        <v>0.92886587671992693</v>
      </c>
      <c r="J3" s="51">
        <v>4.061677298547794</v>
      </c>
      <c r="K3" s="86">
        <v>0.13827918638701772</v>
      </c>
      <c r="L3" s="50">
        <v>0.51203933682465108</v>
      </c>
      <c r="M3" s="50">
        <v>1.051032080170663E-5</v>
      </c>
      <c r="N3" s="49">
        <f>((L3/0.512638)-1)*10000</f>
        <v>-11.678088150877119</v>
      </c>
      <c r="O3" s="50">
        <f>L3-(K3*(EXP(0.00000000000654*Q3*1000000)-1))</f>
        <v>0.5103103597670503</v>
      </c>
      <c r="P3" s="51">
        <f>IF(K3&gt;0.14,"N/A",LN((0.513163-L3)/(0.2137-K3)+1)*(1/0.00000000000654)/1000000000)</f>
        <v>2.2612673210399468</v>
      </c>
      <c r="Q3" s="52">
        <v>1900</v>
      </c>
      <c r="R3" s="50">
        <f>0.512638-(0.1967*(EXP(0.00000000000654*Q3*1000000)-1))</f>
        <v>0.51017855692605674</v>
      </c>
      <c r="S3" s="49">
        <f>((O3/R3)-1)*10000</f>
        <v>2.5834649301548218</v>
      </c>
    </row>
    <row r="4" spans="1:19" s="79" customFormat="1">
      <c r="A4" s="80" t="s">
        <v>109</v>
      </c>
      <c r="B4" s="76" t="s">
        <v>62</v>
      </c>
      <c r="C4" s="76" t="s">
        <v>104</v>
      </c>
      <c r="D4" s="77">
        <v>83</v>
      </c>
      <c r="E4" s="66">
        <v>14</v>
      </c>
      <c r="F4" s="77">
        <v>340440.26</v>
      </c>
      <c r="G4" s="77">
        <v>6226936.96</v>
      </c>
      <c r="H4" s="75" t="s">
        <v>96</v>
      </c>
      <c r="I4" s="51">
        <v>4.0648699202765304</v>
      </c>
      <c r="J4" s="49">
        <v>27.322368893625885</v>
      </c>
      <c r="K4" s="86">
        <v>8.9957530366124347E-2</v>
      </c>
      <c r="L4" s="50">
        <v>0.51134440962428129</v>
      </c>
      <c r="M4" s="50">
        <v>8.9306192063971628E-6</v>
      </c>
      <c r="N4" s="49">
        <f t="shared" ref="N4:N15" si="0">((L4/0.512638)-1)*10000</f>
        <v>-25.233993104661899</v>
      </c>
      <c r="O4" s="50">
        <f t="shared" ref="O4:O15" si="1">L4-(K4*(EXP(0.00000000000654*Q4*1000000)-1))</f>
        <v>0.51021962352866357</v>
      </c>
      <c r="P4" s="51">
        <f t="shared" ref="P4:P14" si="2">IF(K4&gt;0.14,"N/A",LN((0.513163-L4)/(0.2137-K4)+1)*(1/0.00000000000654)/1000000000)</f>
        <v>2.2308296696821768</v>
      </c>
      <c r="Q4" s="52">
        <v>1900</v>
      </c>
      <c r="R4" s="50">
        <f t="shared" ref="R4:R16" si="3">0.512638-(0.1967*(EXP(0.00000000000654*Q4*1000000)-1))</f>
        <v>0.51017855692605674</v>
      </c>
      <c r="S4" s="49">
        <f t="shared" ref="S4:S16" si="4">((O4/R4)-1)*10000</f>
        <v>0.80494568125866195</v>
      </c>
    </row>
    <row r="5" spans="1:19" s="79" customFormat="1">
      <c r="A5" s="80" t="s">
        <v>110</v>
      </c>
      <c r="B5" s="73" t="s">
        <v>62</v>
      </c>
      <c r="C5" s="73" t="s">
        <v>104</v>
      </c>
      <c r="D5" s="74">
        <v>83</v>
      </c>
      <c r="E5" s="66">
        <v>14</v>
      </c>
      <c r="F5" s="77">
        <v>345914.78</v>
      </c>
      <c r="G5" s="77">
        <v>6246202.9199999999</v>
      </c>
      <c r="H5" s="67" t="s">
        <v>97</v>
      </c>
      <c r="I5" s="51">
        <v>6.0536199821532097</v>
      </c>
      <c r="J5" s="49">
        <v>22.687383870456475</v>
      </c>
      <c r="K5" s="86">
        <v>0.16133922170775492</v>
      </c>
      <c r="L5" s="50">
        <v>0.51241173560704145</v>
      </c>
      <c r="M5" s="50">
        <v>6.5136886707998055E-6</v>
      </c>
      <c r="N5" s="49">
        <f t="shared" si="0"/>
        <v>-4.4137265079569055</v>
      </c>
      <c r="O5" s="50">
        <f t="shared" si="1"/>
        <v>0.51039442685572201</v>
      </c>
      <c r="P5" s="51" t="s">
        <v>130</v>
      </c>
      <c r="Q5" s="52">
        <v>1900</v>
      </c>
      <c r="R5" s="50">
        <f t="shared" si="3"/>
        <v>0.51017855692605674</v>
      </c>
      <c r="S5" s="49">
        <f t="shared" si="4"/>
        <v>4.2312623048279541</v>
      </c>
    </row>
    <row r="6" spans="1:19" s="79" customFormat="1">
      <c r="A6" s="80" t="s">
        <v>111</v>
      </c>
      <c r="B6" s="73" t="s">
        <v>62</v>
      </c>
      <c r="C6" s="73" t="s">
        <v>104</v>
      </c>
      <c r="D6" s="74">
        <v>83</v>
      </c>
      <c r="E6" s="66">
        <v>14</v>
      </c>
      <c r="F6" s="77">
        <v>348285.75</v>
      </c>
      <c r="G6" s="77">
        <v>6242931.21</v>
      </c>
      <c r="H6" s="55" t="s">
        <v>97</v>
      </c>
      <c r="I6" s="51">
        <v>4.1593308600369356</v>
      </c>
      <c r="J6" s="49">
        <v>14.209010449644556</v>
      </c>
      <c r="K6" s="86">
        <v>0.17699820299722269</v>
      </c>
      <c r="L6" s="50">
        <v>0.51259299947159698</v>
      </c>
      <c r="M6" s="50">
        <v>1.2088942658249932E-5</v>
      </c>
      <c r="N6" s="49">
        <f t="shared" si="0"/>
        <v>-0.8778227209660372</v>
      </c>
      <c r="O6" s="50">
        <f t="shared" si="1"/>
        <v>0.51037989827961971</v>
      </c>
      <c r="P6" s="51" t="s">
        <v>130</v>
      </c>
      <c r="Q6" s="52">
        <v>1900</v>
      </c>
      <c r="R6" s="50">
        <f t="shared" si="3"/>
        <v>0.51017855692605674</v>
      </c>
      <c r="S6" s="49">
        <f t="shared" si="4"/>
        <v>3.9464879664108388</v>
      </c>
    </row>
    <row r="7" spans="1:19" s="79" customFormat="1">
      <c r="A7" s="72" t="s">
        <v>112</v>
      </c>
      <c r="B7" s="67" t="s">
        <v>88</v>
      </c>
      <c r="C7" s="67" t="s">
        <v>105</v>
      </c>
      <c r="D7" s="67">
        <v>83</v>
      </c>
      <c r="E7" s="66">
        <v>14</v>
      </c>
      <c r="F7" s="74">
        <v>572284</v>
      </c>
      <c r="G7" s="74">
        <v>6175443</v>
      </c>
      <c r="H7" s="55" t="s">
        <v>142</v>
      </c>
      <c r="I7" s="51">
        <v>1.766710573572295</v>
      </c>
      <c r="J7" s="51">
        <v>9.7807679964431617</v>
      </c>
      <c r="K7" s="86">
        <v>0.10921987453653631</v>
      </c>
      <c r="L7" s="50">
        <v>0.51114153505405691</v>
      </c>
      <c r="M7" s="50">
        <v>9.0255624570316935E-6</v>
      </c>
      <c r="N7" s="49">
        <f t="shared" si="0"/>
        <v>-29.191455684969281</v>
      </c>
      <c r="O7" s="50">
        <f t="shared" si="1"/>
        <v>0.50977590178529308</v>
      </c>
      <c r="P7" s="51">
        <f t="shared" si="2"/>
        <v>2.9301302897712991</v>
      </c>
      <c r="Q7" s="52">
        <v>1900</v>
      </c>
      <c r="R7" s="50">
        <f t="shared" si="3"/>
        <v>0.51017855692605674</v>
      </c>
      <c r="S7" s="49">
        <f t="shared" si="4"/>
        <v>-7.8924356050902311</v>
      </c>
    </row>
    <row r="8" spans="1:19" s="79" customFormat="1">
      <c r="A8" s="72" t="s">
        <v>113</v>
      </c>
      <c r="B8" s="67" t="s">
        <v>89</v>
      </c>
      <c r="C8" s="67" t="s">
        <v>105</v>
      </c>
      <c r="D8" s="67">
        <v>83</v>
      </c>
      <c r="E8" s="66">
        <v>14</v>
      </c>
      <c r="F8" s="74">
        <v>553396</v>
      </c>
      <c r="G8" s="74">
        <v>6149635</v>
      </c>
      <c r="H8" s="55" t="s">
        <v>141</v>
      </c>
      <c r="I8" s="51">
        <v>2.9633065688579747</v>
      </c>
      <c r="J8" s="49">
        <v>16.826956126883594</v>
      </c>
      <c r="K8" s="86">
        <v>0.10648299155759161</v>
      </c>
      <c r="L8" s="50">
        <v>0.51109437611921993</v>
      </c>
      <c r="M8" s="50">
        <v>7.4569494768853333E-6</v>
      </c>
      <c r="N8" s="49">
        <f t="shared" si="0"/>
        <v>-30.111382316178048</v>
      </c>
      <c r="O8" s="50">
        <f t="shared" si="1"/>
        <v>0.50976296353112083</v>
      </c>
      <c r="P8" s="51">
        <f t="shared" si="2"/>
        <v>2.9220241425507947</v>
      </c>
      <c r="Q8" s="52">
        <v>1900</v>
      </c>
      <c r="R8" s="50">
        <f t="shared" si="3"/>
        <v>0.51017855692605674</v>
      </c>
      <c r="S8" s="49">
        <f t="shared" si="4"/>
        <v>-8.1460380741982252</v>
      </c>
    </row>
    <row r="9" spans="1:19" s="79" customFormat="1">
      <c r="A9" s="72" t="s">
        <v>114</v>
      </c>
      <c r="B9" s="67" t="s">
        <v>90</v>
      </c>
      <c r="C9" s="67" t="s">
        <v>105</v>
      </c>
      <c r="D9" s="67">
        <v>83</v>
      </c>
      <c r="E9" s="66">
        <v>14</v>
      </c>
      <c r="F9" s="74">
        <v>558668</v>
      </c>
      <c r="G9" s="74">
        <v>6158021</v>
      </c>
      <c r="H9" s="55" t="s">
        <v>140</v>
      </c>
      <c r="I9" s="51">
        <v>0.79904872041141151</v>
      </c>
      <c r="J9" s="51">
        <v>4.3893234817564748</v>
      </c>
      <c r="K9" s="86">
        <v>0.1100740369417295</v>
      </c>
      <c r="L9" s="50">
        <v>0.51110457419054289</v>
      </c>
      <c r="M9" s="50">
        <v>1.2847510229435727E-5</v>
      </c>
      <c r="N9" s="49">
        <f t="shared" si="0"/>
        <v>-29.912449125057972</v>
      </c>
      <c r="O9" s="50">
        <f t="shared" si="1"/>
        <v>0.50972826088206646</v>
      </c>
      <c r="P9" s="51">
        <f t="shared" si="2"/>
        <v>3.0075354798707199</v>
      </c>
      <c r="Q9" s="52">
        <v>1900</v>
      </c>
      <c r="R9" s="50">
        <f t="shared" si="3"/>
        <v>0.51017855692605674</v>
      </c>
      <c r="S9" s="49">
        <f t="shared" si="4"/>
        <v>-8.8262440252961927</v>
      </c>
    </row>
    <row r="10" spans="1:19" s="79" customFormat="1">
      <c r="A10" s="72" t="s">
        <v>115</v>
      </c>
      <c r="B10" s="67" t="s">
        <v>91</v>
      </c>
      <c r="C10" s="67" t="s">
        <v>105</v>
      </c>
      <c r="D10" s="67">
        <v>83</v>
      </c>
      <c r="E10" s="66">
        <v>14</v>
      </c>
      <c r="F10" s="74">
        <v>538297</v>
      </c>
      <c r="G10" s="74">
        <v>6121934</v>
      </c>
      <c r="H10" s="55" t="s">
        <v>98</v>
      </c>
      <c r="I10" s="51">
        <v>3.5593805646929169</v>
      </c>
      <c r="J10" s="49">
        <v>11.433737582244969</v>
      </c>
      <c r="K10" s="86">
        <v>0.18823285385982233</v>
      </c>
      <c r="L10" s="50">
        <v>0.51268271743910621</v>
      </c>
      <c r="M10" s="50">
        <v>1.0117745282916463E-5</v>
      </c>
      <c r="N10" s="49">
        <f t="shared" si="0"/>
        <v>0.87230051432296563</v>
      </c>
      <c r="O10" s="50">
        <f t="shared" si="1"/>
        <v>0.51032914352596881</v>
      </c>
      <c r="P10" s="51" t="s">
        <v>130</v>
      </c>
      <c r="Q10" s="52">
        <v>1900</v>
      </c>
      <c r="R10" s="50">
        <f t="shared" si="3"/>
        <v>0.51017855692605674</v>
      </c>
      <c r="S10" s="49">
        <f t="shared" si="4"/>
        <v>2.9516450244271297</v>
      </c>
    </row>
    <row r="11" spans="1:19" s="79" customFormat="1">
      <c r="A11" s="72" t="s">
        <v>116</v>
      </c>
      <c r="B11" s="67" t="s">
        <v>63</v>
      </c>
      <c r="C11" s="67" t="s">
        <v>106</v>
      </c>
      <c r="D11" s="67">
        <v>83</v>
      </c>
      <c r="E11" s="66">
        <v>14</v>
      </c>
      <c r="F11" s="74">
        <v>372735</v>
      </c>
      <c r="G11" s="74">
        <v>6306271</v>
      </c>
      <c r="H11" s="55" t="s">
        <v>99</v>
      </c>
      <c r="I11" s="51">
        <v>1.3155497010962076</v>
      </c>
      <c r="J11" s="51">
        <v>5.084977119799273</v>
      </c>
      <c r="K11" s="86">
        <v>0.15643267780337222</v>
      </c>
      <c r="L11" s="50">
        <v>0.51241723570472408</v>
      </c>
      <c r="M11" s="50">
        <v>1.2332265016818223E-5</v>
      </c>
      <c r="N11" s="49">
        <f t="shared" si="0"/>
        <v>-4.3064364186029547</v>
      </c>
      <c r="O11" s="50">
        <f t="shared" si="1"/>
        <v>0.5104612760404541</v>
      </c>
      <c r="P11" s="51" t="s">
        <v>130</v>
      </c>
      <c r="Q11" s="52">
        <v>1900</v>
      </c>
      <c r="R11" s="50">
        <f t="shared" si="3"/>
        <v>0.51017855692605674</v>
      </c>
      <c r="S11" s="49">
        <f t="shared" si="4"/>
        <v>5.5415718783002887</v>
      </c>
    </row>
    <row r="12" spans="1:19" s="79" customFormat="1">
      <c r="A12" s="72" t="s">
        <v>117</v>
      </c>
      <c r="B12" s="67" t="s">
        <v>63</v>
      </c>
      <c r="C12" s="67" t="s">
        <v>106</v>
      </c>
      <c r="D12" s="67">
        <v>83</v>
      </c>
      <c r="E12" s="66">
        <v>14</v>
      </c>
      <c r="F12" s="74">
        <v>373715</v>
      </c>
      <c r="G12" s="74">
        <v>6305052</v>
      </c>
      <c r="H12" s="55" t="s">
        <v>71</v>
      </c>
      <c r="I12" s="51">
        <v>4.8662942218384408</v>
      </c>
      <c r="J12" s="49">
        <v>24.207397697534155</v>
      </c>
      <c r="K12" s="86">
        <v>0.1215512643487907</v>
      </c>
      <c r="L12" s="50">
        <v>0.51189846657822669</v>
      </c>
      <c r="M12" s="50">
        <v>7.9768028112905303E-6</v>
      </c>
      <c r="N12" s="49">
        <f t="shared" si="0"/>
        <v>-14.426035950775296</v>
      </c>
      <c r="O12" s="50">
        <f t="shared" si="1"/>
        <v>0.51037864748706407</v>
      </c>
      <c r="P12" s="51">
        <f t="shared" si="2"/>
        <v>2.0840120544706351</v>
      </c>
      <c r="Q12" s="52">
        <v>1900</v>
      </c>
      <c r="R12" s="50">
        <f t="shared" si="3"/>
        <v>0.51017855692605674</v>
      </c>
      <c r="S12" s="49">
        <f t="shared" si="4"/>
        <v>3.9219712057869671</v>
      </c>
    </row>
    <row r="13" spans="1:19" s="79" customFormat="1">
      <c r="A13" s="72" t="s">
        <v>118</v>
      </c>
      <c r="B13" s="67" t="s">
        <v>63</v>
      </c>
      <c r="C13" s="67" t="s">
        <v>106</v>
      </c>
      <c r="D13" s="67">
        <v>83</v>
      </c>
      <c r="E13" s="66">
        <v>14</v>
      </c>
      <c r="F13" s="74">
        <v>369699</v>
      </c>
      <c r="G13" s="74">
        <v>6301999</v>
      </c>
      <c r="H13" s="55" t="s">
        <v>100</v>
      </c>
      <c r="I13" s="51">
        <v>6.0706633725748587</v>
      </c>
      <c r="J13" s="49">
        <v>34.757566912997149</v>
      </c>
      <c r="K13" s="86">
        <v>0.10560780258345125</v>
      </c>
      <c r="L13" s="50">
        <v>0.51169592652181795</v>
      </c>
      <c r="M13" s="50">
        <v>7.4117033649642145E-6</v>
      </c>
      <c r="N13" s="49">
        <f t="shared" si="0"/>
        <v>-18.376973189309087</v>
      </c>
      <c r="O13" s="50">
        <f t="shared" si="1"/>
        <v>0.5103754568796306</v>
      </c>
      <c r="P13" s="51">
        <f t="shared" si="2"/>
        <v>2.0613374302567604</v>
      </c>
      <c r="Q13" s="52">
        <v>1900</v>
      </c>
      <c r="R13" s="50">
        <f t="shared" si="3"/>
        <v>0.51017855692605674</v>
      </c>
      <c r="S13" s="49">
        <f t="shared" si="4"/>
        <v>3.8594321713603108</v>
      </c>
    </row>
    <row r="14" spans="1:19" s="79" customFormat="1">
      <c r="A14" s="72" t="s">
        <v>119</v>
      </c>
      <c r="B14" s="67" t="s">
        <v>63</v>
      </c>
      <c r="C14" s="67" t="s">
        <v>106</v>
      </c>
      <c r="D14" s="67">
        <v>83</v>
      </c>
      <c r="E14" s="66">
        <v>14</v>
      </c>
      <c r="F14" s="74">
        <v>369166</v>
      </c>
      <c r="G14" s="74">
        <v>6308570</v>
      </c>
      <c r="H14" s="55" t="s">
        <v>101</v>
      </c>
      <c r="I14" s="51">
        <v>9.9274076252465746E-2</v>
      </c>
      <c r="J14" s="51">
        <v>0.84086243846834685</v>
      </c>
      <c r="K14" s="86">
        <v>7.1387163202966133E-2</v>
      </c>
      <c r="L14" s="50">
        <v>0.51151915511786394</v>
      </c>
      <c r="M14" s="50">
        <v>2.4743815971190453E-5</v>
      </c>
      <c r="N14" s="49">
        <f t="shared" si="0"/>
        <v>-21.825242805568745</v>
      </c>
      <c r="O14" s="50">
        <f t="shared" si="1"/>
        <v>0.51062656404461537</v>
      </c>
      <c r="P14" s="51">
        <f t="shared" si="2"/>
        <v>1.7560737346467092</v>
      </c>
      <c r="Q14" s="52">
        <v>1900</v>
      </c>
      <c r="R14" s="50">
        <f t="shared" si="3"/>
        <v>0.51017855692605674</v>
      </c>
      <c r="S14" s="49">
        <f t="shared" si="4"/>
        <v>8.7813788423019012</v>
      </c>
    </row>
    <row r="15" spans="1:19" s="79" customFormat="1">
      <c r="A15" s="72" t="s">
        <v>120</v>
      </c>
      <c r="B15" s="67" t="s">
        <v>92</v>
      </c>
      <c r="C15" s="67" t="s">
        <v>107</v>
      </c>
      <c r="D15" s="67">
        <v>83</v>
      </c>
      <c r="E15" s="66">
        <v>14</v>
      </c>
      <c r="F15" s="74">
        <v>454064.7</v>
      </c>
      <c r="G15" s="74">
        <v>6071436.75</v>
      </c>
      <c r="H15" s="55" t="s">
        <v>144</v>
      </c>
      <c r="I15" s="51">
        <v>1.5269172710018237</v>
      </c>
      <c r="J15" s="51">
        <v>4.3064846364416081</v>
      </c>
      <c r="K15" s="86">
        <v>0.21438866884134014</v>
      </c>
      <c r="L15" s="50">
        <v>0.51304371851674957</v>
      </c>
      <c r="M15" s="50">
        <v>1.1800069899733532E-5</v>
      </c>
      <c r="N15" s="49">
        <f t="shared" si="0"/>
        <v>7.9143277858739758</v>
      </c>
      <c r="O15" s="50">
        <f t="shared" si="1"/>
        <v>0.51036310475613056</v>
      </c>
      <c r="P15" s="51" t="s">
        <v>130</v>
      </c>
      <c r="Q15" s="52">
        <v>1900</v>
      </c>
      <c r="R15" s="50">
        <f t="shared" si="3"/>
        <v>0.51017855692605674</v>
      </c>
      <c r="S15" s="49">
        <f t="shared" si="4"/>
        <v>3.6173184381915746</v>
      </c>
    </row>
    <row r="16" spans="1:19" s="81" customFormat="1">
      <c r="A16" s="80" t="s">
        <v>121</v>
      </c>
      <c r="B16" s="75" t="s">
        <v>92</v>
      </c>
      <c r="C16" s="75" t="s">
        <v>107</v>
      </c>
      <c r="D16" s="75">
        <v>83</v>
      </c>
      <c r="E16" s="69">
        <v>14</v>
      </c>
      <c r="F16" s="77">
        <v>452395.5</v>
      </c>
      <c r="G16" s="77">
        <v>6071189.5899999896</v>
      </c>
      <c r="H16" s="99" t="s">
        <v>102</v>
      </c>
      <c r="I16" s="87">
        <v>5.497857881269157</v>
      </c>
      <c r="J16" s="88">
        <v>22.638022270457149</v>
      </c>
      <c r="K16" s="89">
        <v>0.14684671944919236</v>
      </c>
      <c r="L16" s="90">
        <v>0.51217365656268221</v>
      </c>
      <c r="M16" s="90">
        <v>5.1621389388798297E-6</v>
      </c>
      <c r="N16" s="88">
        <f t="shared" ref="N16" si="5">((L16/0.512638)-1)*10000</f>
        <v>-9.0579207416896512</v>
      </c>
      <c r="O16" s="90">
        <f t="shared" ref="O16" si="6">L16-(K16*(EXP(0.00000000000654*Q16*1000000)-1))</f>
        <v>0.51033755515403645</v>
      </c>
      <c r="P16" s="87" t="s">
        <v>130</v>
      </c>
      <c r="Q16" s="91">
        <v>1900</v>
      </c>
      <c r="R16" s="90">
        <f t="shared" si="3"/>
        <v>0.51017855692605674</v>
      </c>
      <c r="S16" s="88">
        <f t="shared" si="4"/>
        <v>3.116521183048615</v>
      </c>
    </row>
    <row r="17" spans="1:19" s="79" customFormat="1">
      <c r="A17" s="72" t="s">
        <v>122</v>
      </c>
      <c r="B17" s="67" t="s">
        <v>92</v>
      </c>
      <c r="C17" s="67" t="s">
        <v>107</v>
      </c>
      <c r="D17" s="67">
        <v>83</v>
      </c>
      <c r="E17" s="66">
        <v>14</v>
      </c>
      <c r="F17" s="74">
        <v>448185.799999999</v>
      </c>
      <c r="G17" s="74">
        <v>6067872.0499999896</v>
      </c>
      <c r="H17" s="55" t="s">
        <v>143</v>
      </c>
      <c r="I17" s="51">
        <v>2.0296696890061887</v>
      </c>
      <c r="J17" s="51">
        <v>5.0044240785366521</v>
      </c>
      <c r="K17" s="86">
        <v>0.24523388793102988</v>
      </c>
      <c r="L17" s="50">
        <v>0.51332891971193995</v>
      </c>
      <c r="M17" s="50">
        <v>1.1078284500547095E-5</v>
      </c>
      <c r="N17" s="49">
        <f t="shared" ref="N17:N21" si="7">((L17/0.512638)-1)*10000</f>
        <v>13.477731107329749</v>
      </c>
      <c r="O17" s="50">
        <f t="shared" ref="O17:O21" si="8">L17-(K17*(EXP(0.00000000000654*Q17*1000000)-1))</f>
        <v>0.51026263202933619</v>
      </c>
      <c r="P17" s="51" t="s">
        <v>130</v>
      </c>
      <c r="Q17" s="52">
        <v>1900</v>
      </c>
      <c r="R17" s="50">
        <f t="shared" ref="R17:R21" si="9">0.512638-(0.1967*(EXP(0.00000000000654*Q17*1000000)-1))</f>
        <v>0.51017855692605674</v>
      </c>
      <c r="S17" s="49">
        <f t="shared" ref="S17:S21" si="10">((O17/R17)-1)*10000</f>
        <v>1.6479544688441372</v>
      </c>
    </row>
    <row r="18" spans="1:19" s="79" customFormat="1">
      <c r="A18" s="72" t="s">
        <v>123</v>
      </c>
      <c r="B18" s="67" t="s">
        <v>92</v>
      </c>
      <c r="C18" s="67" t="s">
        <v>107</v>
      </c>
      <c r="D18" s="67">
        <v>83</v>
      </c>
      <c r="E18" s="66">
        <v>14</v>
      </c>
      <c r="F18" s="74">
        <v>449485</v>
      </c>
      <c r="G18" s="74">
        <v>6058464</v>
      </c>
      <c r="H18" s="67" t="s">
        <v>143</v>
      </c>
      <c r="I18" s="51">
        <v>2.1281907417819674</v>
      </c>
      <c r="J18" s="51">
        <v>6.2689941436422263</v>
      </c>
      <c r="K18" s="86">
        <v>0.20526831054802663</v>
      </c>
      <c r="L18" s="50">
        <v>0.51293611038067355</v>
      </c>
      <c r="M18" s="50">
        <v>1.0901394684497354E-5</v>
      </c>
      <c r="N18" s="49">
        <f t="shared" si="7"/>
        <v>5.8152220606655369</v>
      </c>
      <c r="O18" s="50">
        <f t="shared" si="8"/>
        <v>0.51036953323437262</v>
      </c>
      <c r="P18" s="51" t="s">
        <v>130</v>
      </c>
      <c r="Q18" s="52">
        <v>1900</v>
      </c>
      <c r="R18" s="50">
        <f t="shared" si="9"/>
        <v>0.51017855692605674</v>
      </c>
      <c r="S18" s="49">
        <f t="shared" si="10"/>
        <v>3.7433229155414693</v>
      </c>
    </row>
    <row r="19" spans="1:19" s="81" customFormat="1">
      <c r="A19" s="80" t="s">
        <v>129</v>
      </c>
      <c r="B19" s="75" t="s">
        <v>92</v>
      </c>
      <c r="C19" s="75" t="s">
        <v>107</v>
      </c>
      <c r="D19" s="75">
        <v>83</v>
      </c>
      <c r="E19" s="69">
        <v>14</v>
      </c>
      <c r="F19" s="75">
        <v>453764</v>
      </c>
      <c r="G19" s="75">
        <v>6060164</v>
      </c>
      <c r="H19" s="75" t="s">
        <v>128</v>
      </c>
      <c r="I19" s="87">
        <v>6.2565445746034154</v>
      </c>
      <c r="J19" s="88">
        <v>36.296017780017323</v>
      </c>
      <c r="K19" s="92">
        <v>0.10422809172375126</v>
      </c>
      <c r="L19" s="93">
        <v>0.51162859629665725</v>
      </c>
      <c r="M19" s="93">
        <v>7.9127511729611725E-6</v>
      </c>
      <c r="N19" s="88">
        <f t="shared" ref="N19" si="11">((L19/0.512638)-1)*10000</f>
        <v>-19.690380021434308</v>
      </c>
      <c r="O19" s="90">
        <f t="shared" ref="O19" si="12">L19-(K19*(EXP(0.00000000000654*Q19*1000000)-1))</f>
        <v>0.5103253779016379</v>
      </c>
      <c r="P19" s="87">
        <f t="shared" ref="P19" si="13">IF(K19&gt;0.14,"N/A",LN((0.513163-L19)/(0.2137-K19)+1)*(1/0.00000000000654)/1000000000)</f>
        <v>2.1283017516576113</v>
      </c>
      <c r="Q19" s="91">
        <v>1900</v>
      </c>
      <c r="R19" s="90">
        <f t="shared" ref="R19" si="14">0.512638-(0.1967*(EXP(0.00000000000654*Q19*1000000)-1))</f>
        <v>0.51017855692605674</v>
      </c>
      <c r="S19" s="88">
        <f t="shared" ref="S19" si="15">((O19/R19)-1)*10000</f>
        <v>2.8778350949476561</v>
      </c>
    </row>
    <row r="20" spans="1:19" s="81" customFormat="1">
      <c r="A20" s="80" t="s">
        <v>124</v>
      </c>
      <c r="B20" s="75" t="s">
        <v>93</v>
      </c>
      <c r="C20" s="69" t="s">
        <v>126</v>
      </c>
      <c r="D20" s="75">
        <v>83</v>
      </c>
      <c r="E20" s="69">
        <v>14</v>
      </c>
      <c r="F20" s="71">
        <v>335948</v>
      </c>
      <c r="G20" s="71">
        <v>6215838</v>
      </c>
      <c r="H20" s="75" t="s">
        <v>138</v>
      </c>
      <c r="I20" s="88">
        <v>24.219099114620555</v>
      </c>
      <c r="J20" s="88">
        <v>141.4172032816646</v>
      </c>
      <c r="K20" s="89">
        <v>0.10355354305691307</v>
      </c>
      <c r="L20" s="90">
        <v>0.51160429281745334</v>
      </c>
      <c r="M20" s="90">
        <v>1.1777689685425289E-5</v>
      </c>
      <c r="N20" s="88">
        <f t="shared" si="7"/>
        <v>-20.164466593320938</v>
      </c>
      <c r="O20" s="90">
        <f t="shared" si="8"/>
        <v>0.51030950865754676</v>
      </c>
      <c r="P20" s="87">
        <f t="shared" ref="P20:P21" si="16">IF(K20&gt;0.14,"N/A",LN((0.513163-L20)/(0.2137-K20)+1)*(1/0.00000000000654)/1000000000)</f>
        <v>2.1486284590138243</v>
      </c>
      <c r="Q20" s="91">
        <v>1900</v>
      </c>
      <c r="R20" s="90">
        <f t="shared" si="9"/>
        <v>0.51017855692605674</v>
      </c>
      <c r="S20" s="88">
        <f t="shared" si="10"/>
        <v>2.566782349282537</v>
      </c>
    </row>
    <row r="21" spans="1:19" s="81" customFormat="1">
      <c r="A21" s="82" t="s">
        <v>125</v>
      </c>
      <c r="B21" s="78" t="s">
        <v>94</v>
      </c>
      <c r="C21" s="70" t="s">
        <v>126</v>
      </c>
      <c r="D21" s="78">
        <v>83</v>
      </c>
      <c r="E21" s="70">
        <v>14</v>
      </c>
      <c r="F21" s="78">
        <v>404275</v>
      </c>
      <c r="G21" s="78">
        <v>6148994</v>
      </c>
      <c r="H21" s="78" t="s">
        <v>139</v>
      </c>
      <c r="I21" s="94">
        <v>33.089339029044815</v>
      </c>
      <c r="J21" s="94">
        <v>189.46011034362644</v>
      </c>
      <c r="K21" s="95">
        <v>0.1056037957883372</v>
      </c>
      <c r="L21" s="96">
        <v>0.51164372581971196</v>
      </c>
      <c r="M21" s="96">
        <v>7.3690448474874986E-6</v>
      </c>
      <c r="N21" s="94">
        <f t="shared" si="7"/>
        <v>-19.395249284838158</v>
      </c>
      <c r="O21" s="96">
        <f t="shared" si="8"/>
        <v>0.51032330627658151</v>
      </c>
      <c r="P21" s="97">
        <f t="shared" si="16"/>
        <v>2.1340948613679904</v>
      </c>
      <c r="Q21" s="98">
        <v>1900</v>
      </c>
      <c r="R21" s="96">
        <f t="shared" si="9"/>
        <v>0.51017855692605674</v>
      </c>
      <c r="S21" s="94">
        <f t="shared" si="10"/>
        <v>2.8372292123934884</v>
      </c>
    </row>
    <row r="22" spans="1:19">
      <c r="A22" s="72" t="s">
        <v>81</v>
      </c>
      <c r="B22" s="66"/>
      <c r="C22" s="66"/>
      <c r="D22" s="66"/>
      <c r="E22" s="67"/>
      <c r="F22" s="67"/>
      <c r="G22" s="67"/>
      <c r="H22" s="69"/>
      <c r="I22" s="51"/>
      <c r="J22" s="51"/>
      <c r="K22" s="47"/>
      <c r="L22" s="48"/>
      <c r="M22" s="48"/>
      <c r="N22" s="49"/>
      <c r="O22" s="50"/>
      <c r="P22" s="51"/>
      <c r="Q22" s="52"/>
      <c r="R22" s="50"/>
      <c r="S22" s="49"/>
    </row>
    <row r="23" spans="1:19" ht="15.75">
      <c r="A23" s="68" t="s">
        <v>82</v>
      </c>
      <c r="B23" s="71"/>
      <c r="C23" s="71"/>
      <c r="D23" s="71"/>
    </row>
    <row r="24" spans="1:19" ht="15">
      <c r="A24" s="68" t="s">
        <v>80</v>
      </c>
      <c r="B24" s="71"/>
      <c r="C24" s="71"/>
      <c r="D24" s="71"/>
    </row>
    <row r="25" spans="1:19" ht="15">
      <c r="A25" s="84" t="s">
        <v>78</v>
      </c>
    </row>
    <row r="26" spans="1:19" ht="14.25">
      <c r="A26" s="84" t="s">
        <v>79</v>
      </c>
    </row>
  </sheetData>
  <mergeCells count="1">
    <mergeCell ref="A1:J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workbookViewId="0"/>
  </sheetViews>
  <sheetFormatPr defaultRowHeight="12"/>
  <cols>
    <col min="1" max="1" width="13.28515625" style="1" bestFit="1" customWidth="1"/>
    <col min="2" max="2" width="27" style="2" bestFit="1" customWidth="1"/>
  </cols>
  <sheetData>
    <row r="1" spans="1:28">
      <c r="A1" s="1" t="s">
        <v>2</v>
      </c>
      <c r="B1" s="2" t="s">
        <v>22</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23</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24</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ReadMe</vt:lpstr>
      <vt:lpstr>Metadata</vt:lpstr>
      <vt:lpstr>Table 1</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Repository Item DRI2022003: Compilation of Sm-Nd isotope results from the Manitoba Geological Survey 2021/2022 field season</dc:title>
  <dc:creator>Manitoba Geological Survey; Manitoba Natural Resources and Northern Development; Government of Manitoba</dc:creator>
  <cp:lastModifiedBy>Steffano, Craig (GET)</cp:lastModifiedBy>
  <cp:lastPrinted>2019-04-02T15:23:59Z</cp:lastPrinted>
  <dcterms:created xsi:type="dcterms:W3CDTF">2008-11-13T14:30:47Z</dcterms:created>
  <dcterms:modified xsi:type="dcterms:W3CDTF">2022-04-07T18:58:47Z</dcterms:modified>
</cp:coreProperties>
</file>